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Projects JBSG\Adelaide\2. ENVIRONMENT PROJECTS BY CLIENT\Renascor\55548 - Renascor MLP Response Document\Response Document\Attachments for Response Document\"/>
    </mc:Choice>
  </mc:AlternateContent>
  <xr:revisionPtr revIDLastSave="0" documentId="8_{5E1B577B-FB1C-409A-91B6-3C1BA5993E48}" xr6:coauthVersionLast="31" xr6:coauthVersionMax="31" xr10:uidLastSave="{00000000-0000-0000-0000-000000000000}"/>
  <bookViews>
    <workbookView xWindow="0" yWindow="0" windowWidth="4080" windowHeight="6165" activeTab="1" xr2:uid="{00000000-000D-0000-FFFF-FFFF00000000}"/>
  </bookViews>
  <sheets>
    <sheet name="Renascor Baseline Soil Survey " sheetId="1" r:id="rId1"/>
    <sheet name="Additional Testing 181101" sheetId="2" r:id="rId2"/>
  </sheets>
  <definedNames>
    <definedName name="_xlnm._FilterDatabase" localSheetId="0" hidden="1">'Renascor Baseline Soil Survey '!$A$1:$CV$155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2" l="1"/>
  <c r="AG17" i="2"/>
  <c r="AE17" i="2"/>
  <c r="AF17" i="2"/>
  <c r="AK8" i="2" l="1"/>
  <c r="AK9" i="2"/>
  <c r="AK11" i="2"/>
  <c r="AK12" i="2"/>
  <c r="AK14" i="2"/>
  <c r="AK16" i="2"/>
  <c r="AK18" i="2"/>
  <c r="AK21" i="2"/>
  <c r="AK22" i="2"/>
  <c r="AK23" i="2"/>
  <c r="AK26" i="2"/>
  <c r="AK6" i="2"/>
  <c r="AG18" i="2"/>
  <c r="AG8" i="2"/>
  <c r="AG9" i="2"/>
  <c r="AG11" i="2"/>
  <c r="AG12" i="2"/>
  <c r="AG14" i="2"/>
  <c r="AG16" i="2"/>
  <c r="AG21" i="2"/>
  <c r="AG22" i="2"/>
  <c r="AG23" i="2"/>
  <c r="AG26" i="2"/>
  <c r="AG30" i="2"/>
  <c r="AG6" i="2"/>
  <c r="AF8" i="2"/>
  <c r="AF9" i="2"/>
  <c r="AF11" i="2"/>
  <c r="AF12" i="2"/>
  <c r="AF14" i="2"/>
  <c r="AF16" i="2"/>
  <c r="AF18" i="2"/>
  <c r="AF21" i="2"/>
  <c r="AF22" i="2"/>
  <c r="AF23" i="2"/>
  <c r="AF26" i="2"/>
  <c r="AF30" i="2"/>
  <c r="AF6" i="2"/>
  <c r="AE8" i="2" l="1"/>
  <c r="AE9" i="2"/>
  <c r="AE11" i="2"/>
  <c r="AE12" i="2"/>
  <c r="AE14" i="2"/>
  <c r="AE16" i="2"/>
  <c r="AE18" i="2"/>
  <c r="AE21" i="2"/>
  <c r="AE22" i="2"/>
  <c r="AE23" i="2"/>
  <c r="AE26" i="2"/>
  <c r="AE30" i="2"/>
  <c r="AE6" i="2"/>
  <c r="AK96" i="1" l="1"/>
  <c r="AK95" i="1"/>
  <c r="AK114" i="1" l="1"/>
  <c r="AK113" i="1"/>
  <c r="AK112" i="1"/>
  <c r="AK111" i="1"/>
  <c r="AK110" i="1"/>
  <c r="AK107" i="1"/>
  <c r="AK103" i="1"/>
  <c r="AK102" i="1"/>
  <c r="AK100" i="1"/>
  <c r="AK99" i="1"/>
  <c r="AK94" i="1"/>
  <c r="AK78" i="1"/>
  <c r="AK77" i="1"/>
  <c r="AK76" i="1"/>
  <c r="AK74" i="1"/>
  <c r="AK72" i="1"/>
  <c r="AK71" i="1"/>
  <c r="AK31" i="1"/>
  <c r="AK28" i="1"/>
  <c r="AK27" i="1"/>
  <c r="AK24" i="1"/>
  <c r="AK5" i="1"/>
  <c r="AF148" i="1"/>
  <c r="AF146" i="1"/>
  <c r="AF145" i="1"/>
  <c r="AF144" i="1"/>
  <c r="AF143" i="1"/>
  <c r="AF122" i="1"/>
  <c r="AF119" i="1"/>
  <c r="AF118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6" i="1"/>
  <c r="AF95" i="1"/>
  <c r="AF94" i="1"/>
  <c r="AF93" i="1"/>
  <c r="AF92" i="1"/>
  <c r="AF91" i="1"/>
  <c r="AF89" i="1"/>
  <c r="AF88" i="1"/>
  <c r="AF83" i="1"/>
  <c r="AF85" i="1"/>
  <c r="AF82" i="1"/>
  <c r="AF81" i="1"/>
  <c r="AF79" i="1"/>
  <c r="AF78" i="1"/>
  <c r="AF77" i="1"/>
  <c r="AF76" i="1"/>
  <c r="AF75" i="1"/>
  <c r="AF74" i="1"/>
  <c r="AF73" i="1"/>
  <c r="AF72" i="1"/>
  <c r="AF71" i="1"/>
  <c r="AF32" i="1"/>
  <c r="AF31" i="1"/>
  <c r="AF29" i="1"/>
  <c r="AF28" i="1"/>
  <c r="AF27" i="1"/>
  <c r="AF24" i="1"/>
  <c r="AF26" i="1"/>
  <c r="AF17" i="1"/>
  <c r="AF13" i="1"/>
  <c r="AF12" i="1"/>
  <c r="AF10" i="1"/>
  <c r="AF8" i="1"/>
  <c r="AF5" i="1"/>
  <c r="AH27" i="1"/>
  <c r="AH28" i="1"/>
  <c r="AH148" i="1"/>
  <c r="AH146" i="1"/>
  <c r="AH145" i="1"/>
  <c r="AH144" i="1"/>
  <c r="AH143" i="1"/>
  <c r="AH122" i="1"/>
  <c r="AH119" i="1"/>
  <c r="AH118" i="1"/>
  <c r="AH114" i="1"/>
  <c r="AH113" i="1"/>
  <c r="AH112" i="1"/>
  <c r="AH111" i="1"/>
  <c r="AH110" i="1"/>
  <c r="AH108" i="1"/>
  <c r="AH107" i="1"/>
  <c r="AH106" i="1"/>
  <c r="AH105" i="1"/>
  <c r="AH104" i="1"/>
  <c r="AH103" i="1"/>
  <c r="AH102" i="1"/>
  <c r="AH101" i="1"/>
  <c r="AH100" i="1"/>
  <c r="AH99" i="1"/>
  <c r="AH96" i="1"/>
  <c r="AH95" i="1"/>
  <c r="AH94" i="1"/>
  <c r="AH93" i="1"/>
  <c r="AH92" i="1"/>
  <c r="AH91" i="1"/>
  <c r="AH89" i="1"/>
  <c r="AH88" i="1"/>
  <c r="AE84" i="1"/>
  <c r="AE83" i="1"/>
  <c r="AH85" i="1"/>
  <c r="AH84" i="1"/>
  <c r="AH83" i="1"/>
  <c r="AH82" i="1"/>
  <c r="AH81" i="1"/>
  <c r="AH79" i="1"/>
  <c r="AH78" i="1"/>
  <c r="AH77" i="1"/>
  <c r="AH76" i="1"/>
  <c r="AH75" i="1"/>
  <c r="AH74" i="1"/>
  <c r="AH73" i="1"/>
  <c r="AH72" i="1"/>
  <c r="AH71" i="1"/>
  <c r="AH32" i="1"/>
  <c r="AH31" i="1"/>
  <c r="AH29" i="1"/>
  <c r="AH26" i="1"/>
  <c r="AH24" i="1"/>
  <c r="AH17" i="1"/>
  <c r="AH13" i="1"/>
  <c r="AH12" i="1"/>
  <c r="AH10" i="1"/>
  <c r="AH8" i="1"/>
  <c r="AH5" i="1"/>
  <c r="AG146" i="1"/>
  <c r="AG145" i="1"/>
  <c r="AG148" i="1"/>
  <c r="AG144" i="1"/>
  <c r="AG143" i="1"/>
  <c r="AG122" i="1"/>
  <c r="AG119" i="1"/>
  <c r="AG118" i="1"/>
  <c r="AG114" i="1"/>
  <c r="AG113" i="1"/>
  <c r="AG112" i="1"/>
  <c r="AG111" i="1"/>
  <c r="AG110" i="1"/>
  <c r="AG108" i="1"/>
  <c r="AG107" i="1"/>
  <c r="AG106" i="1"/>
  <c r="AG105" i="1"/>
  <c r="AG104" i="1"/>
  <c r="AG103" i="1"/>
  <c r="AG102" i="1"/>
  <c r="AG101" i="1"/>
  <c r="AG100" i="1"/>
  <c r="AG99" i="1"/>
  <c r="AG96" i="1"/>
  <c r="AG95" i="1"/>
  <c r="AG94" i="1"/>
  <c r="AG93" i="1"/>
  <c r="AG92" i="1"/>
  <c r="AG91" i="1"/>
  <c r="AG89" i="1"/>
  <c r="AG88" i="1"/>
  <c r="AG85" i="1"/>
  <c r="AG84" i="1"/>
  <c r="AG83" i="1"/>
  <c r="AG82" i="1"/>
  <c r="AG81" i="1"/>
  <c r="AG79" i="1"/>
  <c r="AG78" i="1"/>
  <c r="AG77" i="1"/>
  <c r="AG76" i="1"/>
  <c r="AE148" i="1"/>
  <c r="AE146" i="1"/>
  <c r="AE145" i="1"/>
  <c r="AE122" i="1"/>
  <c r="AE119" i="1"/>
  <c r="AE118" i="1"/>
  <c r="AE114" i="1"/>
  <c r="AE113" i="1"/>
  <c r="AE112" i="1"/>
  <c r="AE111" i="1"/>
  <c r="AE110" i="1"/>
  <c r="AE104" i="1"/>
  <c r="AE103" i="1"/>
  <c r="AE102" i="1"/>
  <c r="AE100" i="1"/>
  <c r="AE99" i="1"/>
  <c r="AE96" i="1"/>
  <c r="AE94" i="1"/>
  <c r="AE92" i="1"/>
  <c r="AE91" i="1"/>
  <c r="AE89" i="1"/>
  <c r="AE88" i="1"/>
  <c r="AE78" i="1"/>
  <c r="AE77" i="1"/>
  <c r="AE76" i="1"/>
  <c r="AE81" i="1"/>
  <c r="AE79" i="1"/>
  <c r="AG75" i="1"/>
  <c r="AG74" i="1"/>
  <c r="AE72" i="1"/>
  <c r="AE71" i="1"/>
  <c r="AG71" i="1"/>
  <c r="AG72" i="1"/>
  <c r="AG73" i="1"/>
  <c r="AE73" i="1"/>
  <c r="AG32" i="1"/>
  <c r="AG31" i="1"/>
  <c r="AG29" i="1"/>
  <c r="AG26" i="1"/>
  <c r="AG24" i="1"/>
  <c r="AE24" i="1"/>
  <c r="AG17" i="1"/>
  <c r="AG13" i="1"/>
  <c r="AG12" i="1"/>
  <c r="AG10" i="1"/>
  <c r="AG8" i="1"/>
  <c r="AE8" i="1"/>
  <c r="AG5" i="1"/>
  <c r="AE101" i="1"/>
  <c r="AE144" i="1"/>
  <c r="AE143" i="1"/>
  <c r="AE107" i="1"/>
  <c r="AE108" i="1"/>
  <c r="AE106" i="1"/>
  <c r="AE105" i="1"/>
  <c r="AE93" i="1"/>
  <c r="AE85" i="1"/>
  <c r="AE82" i="1"/>
  <c r="AE75" i="1"/>
  <c r="AE74" i="1"/>
  <c r="AE32" i="1"/>
  <c r="AE31" i="1"/>
  <c r="AE29" i="1"/>
  <c r="AE26" i="1"/>
  <c r="AE13" i="1"/>
  <c r="AE17" i="1"/>
  <c r="AE12" i="1"/>
  <c r="AE10" i="1"/>
  <c r="AE5" i="1"/>
</calcChain>
</file>

<file path=xl/sharedStrings.xml><?xml version="1.0" encoding="utf-8"?>
<sst xmlns="http://schemas.openxmlformats.org/spreadsheetml/2006/main" count="1575" uniqueCount="574">
  <si>
    <t>634083.00 m E</t>
  </si>
  <si>
    <t>6246346.00 m S</t>
  </si>
  <si>
    <t>634626.00 m E</t>
  </si>
  <si>
    <t>6246852.00 m S</t>
  </si>
  <si>
    <t>6246428.00 m S</t>
  </si>
  <si>
    <t>634526.00 m E</t>
  </si>
  <si>
    <t>633074.00 m E</t>
  </si>
  <si>
    <t>6246599.00 m S</t>
  </si>
  <si>
    <t>632145.00 m E</t>
  </si>
  <si>
    <t>6245497.00 m S</t>
  </si>
  <si>
    <t>634404.00 m E</t>
  </si>
  <si>
    <t>6245928.00 m S</t>
  </si>
  <si>
    <t>631870.00 m E</t>
  </si>
  <si>
    <t>6245583.00 m S</t>
  </si>
  <si>
    <t>631576.00 m E</t>
  </si>
  <si>
    <t>6245676.00 m S</t>
  </si>
  <si>
    <t xml:space="preserve">Easting </t>
  </si>
  <si>
    <t>Northing</t>
  </si>
  <si>
    <t>631220.00 m E</t>
  </si>
  <si>
    <t>6245621.00 m S</t>
  </si>
  <si>
    <t>631632.00 m E</t>
  </si>
  <si>
    <t>6245396.00 m S</t>
  </si>
  <si>
    <t>631170.00 m E</t>
  </si>
  <si>
    <t>6245809.00 m S</t>
  </si>
  <si>
    <t>631043.00 m E</t>
  </si>
  <si>
    <t>6246068.00 m S</t>
  </si>
  <si>
    <t>632246.00 m E</t>
  </si>
  <si>
    <t>6245189.00 m S</t>
  </si>
  <si>
    <t>632078.00 m E</t>
  </si>
  <si>
    <t>6245613.00 m S</t>
  </si>
  <si>
    <t>631270.00 m E</t>
  </si>
  <si>
    <t>6245428.00 m S</t>
  </si>
  <si>
    <t>630816.00 m E</t>
  </si>
  <si>
    <t>6245696.00 m S</t>
  </si>
  <si>
    <t>632377.00 m E</t>
  </si>
  <si>
    <t>6244741.00 m S</t>
  </si>
  <si>
    <t>634265.00 m E</t>
  </si>
  <si>
    <t>6246442.00 m S</t>
  </si>
  <si>
    <t>632128.00 m E</t>
  </si>
  <si>
    <t>6245962.00 m S</t>
  </si>
  <si>
    <t>632708.00 m E</t>
  </si>
  <si>
    <t>6246083.00 m S</t>
  </si>
  <si>
    <t>632910.00 m E</t>
  </si>
  <si>
    <t>6245573.00 m S</t>
  </si>
  <si>
    <t>632421.00 m E</t>
  </si>
  <si>
    <t>6245664.00 m S</t>
  </si>
  <si>
    <t>633138.00 m E</t>
  </si>
  <si>
    <t>6245784.00 m S</t>
  </si>
  <si>
    <t>632979.00 m E</t>
  </si>
  <si>
    <t>6246179.00 m S</t>
  </si>
  <si>
    <t>632753.00 m E</t>
  </si>
  <si>
    <t>6246447.00 m S</t>
  </si>
  <si>
    <t>631809.00 m E</t>
  </si>
  <si>
    <t>6246050.00 m S</t>
  </si>
  <si>
    <t>631564.00 m E</t>
  </si>
  <si>
    <t>6245960.00 m S</t>
  </si>
  <si>
    <t>631324.00 m E</t>
  </si>
  <si>
    <t>6245897.00 m S</t>
  </si>
  <si>
    <t>631511.00 m E</t>
  </si>
  <si>
    <t>6244783.00 m S</t>
  </si>
  <si>
    <t>6244212.00 m S</t>
  </si>
  <si>
    <t>630428.00 m E</t>
  </si>
  <si>
    <t>6245050.00 m S</t>
  </si>
  <si>
    <t>630410.00 m E</t>
  </si>
  <si>
    <t>6245392.00 m S</t>
  </si>
  <si>
    <t>631469.00 m E</t>
  </si>
  <si>
    <t>6245647.00 m S</t>
  </si>
  <si>
    <t>631053.00 m E</t>
  </si>
  <si>
    <t>6245970.00 m S</t>
  </si>
  <si>
    <t>631074.00 m E</t>
  </si>
  <si>
    <t>6245456.00 m S</t>
  </si>
  <si>
    <t>632004.00 m E</t>
  </si>
  <si>
    <t>6245663.00 m S</t>
  </si>
  <si>
    <t>632843.00 m E</t>
  </si>
  <si>
    <t>6245140.00 m S</t>
  </si>
  <si>
    <t>631255.00 m E</t>
  </si>
  <si>
    <t>6245855.00 m S</t>
  </si>
  <si>
    <t>630423.00 m E</t>
  </si>
  <si>
    <t>6244811.00 m S</t>
  </si>
  <si>
    <t>28/28A</t>
  </si>
  <si>
    <t>632662.00 m E</t>
  </si>
  <si>
    <t>6245674.00 m S</t>
  </si>
  <si>
    <t>631548.00 m E</t>
  </si>
  <si>
    <t>6214497.00 m S</t>
  </si>
  <si>
    <t>6245636.00 m S</t>
  </si>
  <si>
    <t>632634.00 m E</t>
  </si>
  <si>
    <t>31A</t>
  </si>
  <si>
    <t>631498.00 m E</t>
  </si>
  <si>
    <t>6244766.00 m S</t>
  </si>
  <si>
    <t>631449 m E</t>
  </si>
  <si>
    <t>6245860 m S</t>
  </si>
  <si>
    <t>Lab ID</t>
  </si>
  <si>
    <t>Classification</t>
  </si>
  <si>
    <t xml:space="preserve">Depth </t>
  </si>
  <si>
    <t>From</t>
  </si>
  <si>
    <t>To</t>
  </si>
  <si>
    <t>delta pH</t>
  </si>
  <si>
    <t>Reaction</t>
  </si>
  <si>
    <t>PASS risk</t>
  </si>
  <si>
    <t>PASS confirmed?</t>
  </si>
  <si>
    <t xml:space="preserve">Fizz </t>
  </si>
  <si>
    <t>Bore ID</t>
  </si>
  <si>
    <t>Lab Hand Texture</t>
  </si>
  <si>
    <t>SAND, loose, non-cohesive, creamy orange, moist</t>
  </si>
  <si>
    <t>SAND, v. loose, non-cohesive, creamy brown, moist</t>
  </si>
  <si>
    <t>SAND, v. loose, non-cohesive, creamy brown, dry</t>
  </si>
  <si>
    <t>SAND, med. dense, cohesive, orange, dry</t>
  </si>
  <si>
    <t>xx</t>
  </si>
  <si>
    <t>Mod</t>
  </si>
  <si>
    <t>NT</t>
  </si>
  <si>
    <t>x</t>
  </si>
  <si>
    <t>Low</t>
  </si>
  <si>
    <t>Elevation</t>
  </si>
  <si>
    <t>Position</t>
  </si>
  <si>
    <t>Slope</t>
  </si>
  <si>
    <t>Crest</t>
  </si>
  <si>
    <t>Gentle to S, E, N</t>
  </si>
  <si>
    <t>slight slope</t>
  </si>
  <si>
    <t>slight to W</t>
  </si>
  <si>
    <t>slight to E, N</t>
  </si>
  <si>
    <t>X</t>
  </si>
  <si>
    <t>Soil Group</t>
  </si>
  <si>
    <t>River Wet Sand, 70 cm to cohesive</t>
  </si>
  <si>
    <t>River Wet Sand, 40 cm to cohesive</t>
  </si>
  <si>
    <t>River Wet Sand, 65 cm to cohesive</t>
  </si>
  <si>
    <t>Sand</t>
  </si>
  <si>
    <t>N</t>
  </si>
  <si>
    <t>3b</t>
  </si>
  <si>
    <t>1717-39</t>
  </si>
  <si>
    <t>SANDY SILT, MH, high plasticity, moderate dry strength, cohesive, orangy brown moist.  Wet at 80cm</t>
  </si>
  <si>
    <t>Sandy Loam</t>
  </si>
  <si>
    <t>depression</t>
  </si>
  <si>
    <t>slight</t>
  </si>
  <si>
    <t>XXX</t>
  </si>
  <si>
    <t>River Wet Sand, 60 cm to cohesive</t>
  </si>
  <si>
    <t>Slight</t>
  </si>
  <si>
    <t>low</t>
  </si>
  <si>
    <t>xxxx</t>
  </si>
  <si>
    <t>mod</t>
  </si>
  <si>
    <t>pHfox</t>
  </si>
  <si>
    <t>SAND, med. dense, slight cohesive, orange, moist</t>
  </si>
  <si>
    <t>River Wet Sand, 80 cm to cohesive</t>
  </si>
  <si>
    <t>Flat - Slight Depression</t>
  </si>
  <si>
    <t>Flat</t>
  </si>
  <si>
    <t>Not</t>
  </si>
  <si>
    <t>SAND, v. loose, non-cohesive, light grey, dry</t>
  </si>
  <si>
    <t>SANDY CLAY, cohesive, high plasticity, brown/orange brown, dry</t>
  </si>
  <si>
    <t xml:space="preserve">SANDY SILT, ML, low plasticity, cohesive, high dry strength, cream, dry </t>
  </si>
  <si>
    <t>SANDY SILT, MH, high plasticity, moderate dry strength, cohesive, orangy brown, dry</t>
  </si>
  <si>
    <t>?</t>
  </si>
  <si>
    <t>xxx</t>
  </si>
  <si>
    <t>Mid Slope</t>
  </si>
  <si>
    <t>8 degree to E</t>
  </si>
  <si>
    <t>SAND, v. loose, non-cohesive, creamy brown, moist from 5 cm</t>
  </si>
  <si>
    <t>Slight depression</t>
  </si>
  <si>
    <t>flat</t>
  </si>
  <si>
    <t>SAND, v. loose, non-cohesive, creamy brown, moist from 15cm</t>
  </si>
  <si>
    <t>SAND, med. dense, cohesive, orange, moist</t>
  </si>
  <si>
    <t>SANDY SILT, MH, high plasticity, moderate dry strength, cohesive, orangy brown, slightly moist</t>
  </si>
  <si>
    <t>SANDY SILT, MH, high plasticity, moderate dry strength, cohesive, orangy brown, moist</t>
  </si>
  <si>
    <t>Slight Crest</t>
  </si>
  <si>
    <t>River Wet Sand, &gt;80 cm to cohesive</t>
  </si>
  <si>
    <t>Rocky Groundcover?</t>
  </si>
  <si>
    <t>Nil</t>
  </si>
  <si>
    <t>SAND, v. loose, non-cohesive, cream, moist</t>
  </si>
  <si>
    <t>SAND, loose, non-cohesive, orange, moist</t>
  </si>
  <si>
    <t>nil</t>
  </si>
  <si>
    <t>High/mid slope</t>
  </si>
  <si>
    <t>4 degree to S</t>
  </si>
  <si>
    <t>SAND, v. loose, non-cohesive, cream, moist - limestone refusal</t>
  </si>
  <si>
    <t>4 degree to N</t>
  </si>
  <si>
    <t>LIGHT CLAY, CL, moderate plasticity, dries out rapidly, moderate dry strength, cohesive, orange/brown, dry</t>
  </si>
  <si>
    <t>LIGHT SILT, ML, low plasticity, very high dry strength, cohesive, cream, dry, limestone refusal</t>
  </si>
  <si>
    <t>mide slope</t>
  </si>
  <si>
    <t>Light Medium Clay</t>
  </si>
  <si>
    <t>Light Clay</t>
  </si>
  <si>
    <t>H</t>
  </si>
  <si>
    <t>LIGHT SILT, ML, mod plasticity, moderate dry strength, brown, trace sand, dry</t>
  </si>
  <si>
    <t>Intercept GRAPHITE</t>
  </si>
  <si>
    <t>Yes</t>
  </si>
  <si>
    <t>SAND with CLAY, SC, cohesive, moderate dry strength, high plasticity, orange, moist</t>
  </si>
  <si>
    <t>SAND with CLAY, SC, cohesive, moderate dry strength, high plasticity, orange, wet</t>
  </si>
  <si>
    <t>River Wet Sand on Clay, 60cm to cohesive</t>
  </si>
  <si>
    <t>Depression</t>
  </si>
  <si>
    <t>SANDY CLAY, cohesive, high plasticity, brown/orange brown, moist</t>
  </si>
  <si>
    <t>SAND with CLAY, SC, moderate cohesive, high plasticity, orange, wet with some cemented light brown sand.</t>
  </si>
  <si>
    <t>SAND with CLAY, SC, moderate cohesive, high plasticity, orange, moist</t>
  </si>
  <si>
    <t>River Wet Sand on Clay, 40cm to cohesive</t>
  </si>
  <si>
    <t>High</t>
  </si>
  <si>
    <t>High - refer to #17</t>
  </si>
  <si>
    <t>High - refer to 0-25</t>
  </si>
  <si>
    <t>SANDY LOAM, v. loose, non-cohesive, redy brown, dry</t>
  </si>
  <si>
    <t>SANDY LOAM, v. loose, non-cohesive, light redy brown, dry</t>
  </si>
  <si>
    <t>SAND with CLAY, SC, moderate cohesive, high plasticity, orangey red, slight moist</t>
  </si>
  <si>
    <t>SAND with CLAY, SC, moderate cohesive, high plasticity, light brown/ orangy red, slight moist</t>
  </si>
  <si>
    <t>Slight Mid Slope</t>
  </si>
  <si>
    <t>2 degree to W/NW</t>
  </si>
  <si>
    <t>Clay Loam</t>
  </si>
  <si>
    <t>S</t>
  </si>
  <si>
    <t>631685 m E</t>
  </si>
  <si>
    <t>6245228 m S</t>
  </si>
  <si>
    <t>Salt Pan</t>
  </si>
  <si>
    <t>SILT, ML, low plasticity, soft, brown, moist, no odour</t>
  </si>
  <si>
    <t>SILT, ML, low plasticity, soft, dark brown, moist, no odour, west from 15 cm.</t>
  </si>
  <si>
    <t>SAND, loose, brown no odour, wet.</t>
  </si>
  <si>
    <t>SANDY CLAY (CH), moderate plasticity, Orangy brown, soft, wet, no odour</t>
  </si>
  <si>
    <t>SANDY CLAY (CH), moderate plasticity brown, soft, wet, no odour</t>
  </si>
  <si>
    <t>CLAY (CH), moderate plasticity, orangy brown, soft, wet, no odour</t>
  </si>
  <si>
    <t>Salt Pan - flat</t>
  </si>
  <si>
    <t>mod - note req. Further at depth</t>
  </si>
  <si>
    <t>YES - but neautralising</t>
  </si>
  <si>
    <t>Consolidated Limestone layer</t>
  </si>
  <si>
    <t>LIGHT SILT, ML, mod plasticity, moderate dry strength, brown, trace sand, moist</t>
  </si>
  <si>
    <t>LIGHT SILT, ML, low plasticity, very high dry strength, cohesive, cream, moist</t>
  </si>
  <si>
    <t>Near Crest</t>
  </si>
  <si>
    <t>SAND, v. loose, non-cohesive, creamy brown, dry with coarse quartz sand</t>
  </si>
  <si>
    <t>ELASTIC SILT (MH), Very High Dry Strength, cohesive, browny orange. Dry</t>
  </si>
  <si>
    <t>ELASTIC SILT (MH), Moderate Dry Stregth, cohesive, browny orange.  Brown to 40cm shifting to orange &gt;40cm. Dry</t>
  </si>
  <si>
    <t>SAND, v. loose, non-cohesive, creamy brown, moist. Limestone refusal</t>
  </si>
  <si>
    <t>Shallow Sand on Limestone</t>
  </si>
  <si>
    <t>flat to E/NE</t>
  </si>
  <si>
    <t xml:space="preserve">SAND, v. loose, non-cohesive, creamy brown, moist. </t>
  </si>
  <si>
    <t>SAND with a TRACE CLAY, Soft, lightly cohesive, brown orange, limestone refusal.</t>
  </si>
  <si>
    <t>Loam</t>
  </si>
  <si>
    <t>Near base of slight depression</t>
  </si>
  <si>
    <t>4 degree to SW</t>
  </si>
  <si>
    <t>Consolidated Limestone</t>
  </si>
  <si>
    <t xml:space="preserve">SAND, v. loose, non-cohesive, creamy orangy brown, moist from 10cm. </t>
  </si>
  <si>
    <t>SAND, v. loose, non-cohesive, brown, moist.</t>
  </si>
  <si>
    <t>Limestone Stringers</t>
  </si>
  <si>
    <t>Bottom of Slope</t>
  </si>
  <si>
    <t>Hill to N, W and slight E</t>
  </si>
  <si>
    <t xml:space="preserve">SAND, v. loose, non-cohesive, creamy yellowy brown, moist. </t>
  </si>
  <si>
    <t>Sandhill</t>
  </si>
  <si>
    <t>Crest of Sandhill</t>
  </si>
  <si>
    <t>SAND, v. loose, non-cohesive, light grey, moist</t>
  </si>
  <si>
    <t>SANDY CLAY, cohesive, high plasticity, brown/orange brown, moist. Limestone refusal</t>
  </si>
  <si>
    <t>6 degree to SW</t>
  </si>
  <si>
    <t xml:space="preserve">SAND, v. loose, non-cohesive, creamy orangy brown, dry. </t>
  </si>
  <si>
    <t>Slight Slope</t>
  </si>
  <si>
    <t>3 degree to S</t>
  </si>
  <si>
    <t>SAND, v. loose, non-cohesive, light brown, dry</t>
  </si>
  <si>
    <t>SANDY SILT, ML, low plasticity, cohesive, high dry strength, cream, dry with limestone gravel</t>
  </si>
  <si>
    <t>Mostly Flat</t>
  </si>
  <si>
    <t>LIGHT SILT, ML, mod plasticity, moderate dry strength, brown, trace sand, dry, limestone refusal</t>
  </si>
  <si>
    <t>slope to SW</t>
  </si>
  <si>
    <t xml:space="preserve">SAND, v. loose, non-cohesive, light orangy brown, dry, limestone refusal </t>
  </si>
  <si>
    <t>Limestone Gravels, cream, moist</t>
  </si>
  <si>
    <t>SILT, nonplastic, CACO3, cream,  50-60% quartz gravels @ 3-10mm, 20% limestone gravels</t>
  </si>
  <si>
    <t>Shallow Sand on Limestone with Quartz intercept</t>
  </si>
  <si>
    <t>4 degree to W</t>
  </si>
  <si>
    <t>SAND, v. loose, non-cohesive, orange, moist</t>
  </si>
  <si>
    <t>Organic layer, dark brown sitting on cream clay stringer</t>
  </si>
  <si>
    <t>LIGHT CLAY, CL, moderate plasticity, dries out rapidly, moderate dry strength, cohesive, orange/brown, moist</t>
  </si>
  <si>
    <t>SILT, nonplastic, CACO3, cream,   limestone gravels coarse, moist</t>
  </si>
  <si>
    <t>SILT, nonplastic, CACO3, cream,   limestone gravels 3-8mm, moist</t>
  </si>
  <si>
    <t>Shallow Sand on Limestone (CACO3 silt)</t>
  </si>
  <si>
    <t>2 degree to NE</t>
  </si>
  <si>
    <t>1717-4*</t>
  </si>
  <si>
    <t>Loam*</t>
  </si>
  <si>
    <t>refusal limestone, interbedded quartz</t>
  </si>
  <si>
    <t>1717-51*</t>
  </si>
  <si>
    <t>Clay Loam*</t>
  </si>
  <si>
    <t>Near Top of Slope</t>
  </si>
  <si>
    <t>Slight to N, E</t>
  </si>
  <si>
    <t>Shallow Sand over limestone</t>
  </si>
  <si>
    <t>SAND with CLAY, SC, moderate cohesive, high plasticity, browny orange, moist</t>
  </si>
  <si>
    <t>SANDY SILT, SM, high plasticity, some coarse quartz at 1-3mm.  Refusal Limestone</t>
  </si>
  <si>
    <t>SAND, v. loose, non-cohesive, red brown, dry</t>
  </si>
  <si>
    <t>SAND, v. loose, non-cohesive, orange brown, dry</t>
  </si>
  <si>
    <t>SAND, med. dense, cohesive, orange brown, dry, refusal limestone</t>
  </si>
  <si>
    <t>Shallow Red Sand on Limestone</t>
  </si>
  <si>
    <t>3 degree</t>
  </si>
  <si>
    <t>LIGHT SILT, ML with SAND, (sandy loam) moderate plasticity, Brown, Moist</t>
  </si>
  <si>
    <t>LIGHT SILT, ML (Loam), moderate plasticity, moderate dry strength, light brown with some quartz gravel 3-5mm, Moist</t>
  </si>
  <si>
    <t>LIGHT CLAY, CL  (light clay), High plasticity, moderate dry strength, dries out quickly, light orangy brown</t>
  </si>
  <si>
    <t>LIGHT CLAY, CL  (light clay), High plasticity, moderate dry strength, dries out quickly, light orangy brown, with trace quartz gravel</t>
  </si>
  <si>
    <t>1717-1*</t>
  </si>
  <si>
    <t>MidSlope</t>
  </si>
  <si>
    <t>M</t>
  </si>
  <si>
    <t>1717-2*</t>
  </si>
  <si>
    <t>Light Clay*</t>
  </si>
  <si>
    <t>0.15*</t>
  </si>
  <si>
    <t>8.6*</t>
  </si>
  <si>
    <t>7.9*</t>
  </si>
  <si>
    <t>4*</t>
  </si>
  <si>
    <t>M*</t>
  </si>
  <si>
    <t>N*</t>
  </si>
  <si>
    <t>0.682*</t>
  </si>
  <si>
    <t>9.8*</t>
  </si>
  <si>
    <t>8.7*</t>
  </si>
  <si>
    <t>1*</t>
  </si>
  <si>
    <t>H*</t>
  </si>
  <si>
    <t>Sheet limestone/quartz</t>
  </si>
  <si>
    <t>LIGHT CLAY, CL  (light clay), High plasticity, moderate dry strength, dries out quickly, light orangy brown, with limestone/quartz gravel - coarse up to 2cm</t>
  </si>
  <si>
    <t>LIGHT CLAY, CL  (light clay), High plasticity, moderate dry strength, dries out quickly, light orangy brown, with limestone/quartz gravel -&lt;1cm</t>
  </si>
  <si>
    <t>Low Slope</t>
  </si>
  <si>
    <t>1-2 degree to W/NW</t>
  </si>
  <si>
    <t>SANDY SILT, MH, high plasticity, moderate dry strength, cohesive, orangy brown, slightly moist with trace of quartz gravel &lt;5mm</t>
  </si>
  <si>
    <t>LIGHT CLAY, CL  (light clay), High plasticity, moderate dry strength, dries out quickly, light orangy brown with significant limestone gravels to 20mm, tending to &lt;5mm at 50-80cm</t>
  </si>
  <si>
    <t>2 degree to SW</t>
  </si>
  <si>
    <t>Limestone/Quartz stringer</t>
  </si>
  <si>
    <t>LIGHT SILT, ML (Loam), moderate plasticity, moderate dry strength, light brown with some quartz gravel 3-5mm, Moist with large &lt;30mm limestone gravel</t>
  </si>
  <si>
    <t>LIGHT CLAY, CL  (light clay), High plasticity, moderate dry strength, dries out quickly, light orangy brown with 30% linestone/quartz gravel &lt;20mm</t>
  </si>
  <si>
    <t xml:space="preserve">LIGHT CLAY, CL  (light clay), High plasticity, moderate dry strength, dries out quickly, light orangy brown </t>
  </si>
  <si>
    <t>3 degree to SW</t>
  </si>
  <si>
    <t>SEDIMENT SAMPLE, fine layer light brown on surface, below surface grey soft sludge.  Water depth 10cm. Purpose: Upstream</t>
  </si>
  <si>
    <t>SEDIMENT SAMPLE, top surface brown slimy sediment, below surface sand.  Water Depth 10-15cm. Purpose: Down stream of property.</t>
  </si>
  <si>
    <t>SEDIMENT SAMPLE, top surface black deposits in sand, below surface sand.  Water Depth 5-8cm.  Purpose: Mid Property -  point of convergence downgradient from Farm Sheds.</t>
  </si>
  <si>
    <t>40A</t>
  </si>
  <si>
    <t>ACID SULPHATE SAMPLE: Pitch Black Sludge, no odour, very soft, negligable sand. On Rivers edge - wet.</t>
  </si>
  <si>
    <t>ACID SULPHATE SAMPLE: Discoloured Sand, no odour. Non-Cohesive, very soft.  On Rivers edge - wet.  Sheet Limestone refusal.</t>
  </si>
  <si>
    <t>1717-13*</t>
  </si>
  <si>
    <t>1717-14*</t>
  </si>
  <si>
    <t>Sand*</t>
  </si>
  <si>
    <t>0.135*</t>
  </si>
  <si>
    <t>7.7*</t>
  </si>
  <si>
    <t>0.589*</t>
  </si>
  <si>
    <t>9.2*</t>
  </si>
  <si>
    <t>8.5*</t>
  </si>
  <si>
    <t>Not Tested</t>
  </si>
  <si>
    <t>1717-3*</t>
  </si>
  <si>
    <t>Sandy Loam*</t>
  </si>
  <si>
    <t>0.176*</t>
  </si>
  <si>
    <t>7.8*</t>
  </si>
  <si>
    <t>7.6*</t>
  </si>
  <si>
    <t>S*</t>
  </si>
  <si>
    <t>1717-50*</t>
  </si>
  <si>
    <t>0.136*</t>
  </si>
  <si>
    <t>5*</t>
  </si>
  <si>
    <t>Shallow Sand/Calcareous Sub on Limestone</t>
  </si>
  <si>
    <t>0.702*</t>
  </si>
  <si>
    <t>Medium Clay</t>
  </si>
  <si>
    <t>0.134*</t>
  </si>
  <si>
    <t>1717-21*</t>
  </si>
  <si>
    <t>0.110*</t>
  </si>
  <si>
    <t>8.2*</t>
  </si>
  <si>
    <t>Slight*</t>
  </si>
  <si>
    <t>1717-16*</t>
  </si>
  <si>
    <t>0.153*</t>
  </si>
  <si>
    <t>8.8*</t>
  </si>
  <si>
    <t>8.4*</t>
  </si>
  <si>
    <t>3b*</t>
  </si>
  <si>
    <t>8*</t>
  </si>
  <si>
    <t>Ca</t>
  </si>
  <si>
    <t>Mg</t>
  </si>
  <si>
    <t>K</t>
  </si>
  <si>
    <t>Na</t>
  </si>
  <si>
    <t>ESP</t>
  </si>
  <si>
    <t>B</t>
  </si>
  <si>
    <t>Very High</t>
  </si>
  <si>
    <t>Ece</t>
  </si>
  <si>
    <t>Veg. Cover</t>
  </si>
  <si>
    <t>s</t>
  </si>
  <si>
    <t>O</t>
  </si>
  <si>
    <t>Neg</t>
  </si>
  <si>
    <t>S, B</t>
  </si>
  <si>
    <t>S,O</t>
  </si>
  <si>
    <t>O,S</t>
  </si>
  <si>
    <t>S, O</t>
  </si>
  <si>
    <t>TeaTree</t>
  </si>
  <si>
    <t>TeaTree, Mallee</t>
  </si>
  <si>
    <t>O,S,B</t>
  </si>
  <si>
    <t>O - Onion Weed</t>
  </si>
  <si>
    <t>S - Silverleaf Night Shade</t>
  </si>
  <si>
    <t>B - Blanket Weed</t>
  </si>
  <si>
    <t xml:space="preserve">22A </t>
  </si>
  <si>
    <t>NT - Not Tested</t>
  </si>
  <si>
    <t>x - No effervescence</t>
  </si>
  <si>
    <t>xxxx - Extreme effervescence</t>
  </si>
  <si>
    <t>%</t>
  </si>
  <si>
    <t>mS/cm</t>
  </si>
  <si>
    <t>CEC</t>
  </si>
  <si>
    <t>&lt;6</t>
  </si>
  <si>
    <t>10-15</t>
  </si>
  <si>
    <t>Target</t>
  </si>
  <si>
    <t>Method</t>
  </si>
  <si>
    <t>Units</t>
  </si>
  <si>
    <t>Test</t>
  </si>
  <si>
    <t>6-8.5</t>
  </si>
  <si>
    <t>3-5</t>
  </si>
  <si>
    <t>0-4</t>
  </si>
  <si>
    <t>&lt;120</t>
  </si>
  <si>
    <t>10</t>
  </si>
  <si>
    <t>DGT-P</t>
  </si>
  <si>
    <t>PBI</t>
  </si>
  <si>
    <t>TPH 6-10</t>
  </si>
  <si>
    <t>meq/100g</t>
  </si>
  <si>
    <t>mg/kg</t>
  </si>
  <si>
    <t>&lt;1</t>
  </si>
  <si>
    <t>&gt;10</t>
  </si>
  <si>
    <t>&gt;73</t>
  </si>
  <si>
    <t>0.2</t>
  </si>
  <si>
    <t>1.0</t>
  </si>
  <si>
    <t>0.5</t>
  </si>
  <si>
    <t>9.C^</t>
  </si>
  <si>
    <t>4.A^</t>
  </si>
  <si>
    <t>4.B.2^</t>
  </si>
  <si>
    <t>3.A^</t>
  </si>
  <si>
    <t>EC (1:5 water)</t>
  </si>
  <si>
    <t>pH (1:5 water)</t>
  </si>
  <si>
    <t>pH (1:5 CaCl2)</t>
  </si>
  <si>
    <t>DIPNR</t>
  </si>
  <si>
    <t>dS/m</t>
  </si>
  <si>
    <t>6A1^</t>
  </si>
  <si>
    <t>15J1 with 15A and 15G1</t>
  </si>
  <si>
    <t>Neutral NH4Cl 15A^</t>
  </si>
  <si>
    <t>Sulfur (KCl40)</t>
  </si>
  <si>
    <t>10D1^*</t>
  </si>
  <si>
    <t>Boron (Hot CaCl2)</t>
  </si>
  <si>
    <t>12C^*</t>
  </si>
  <si>
    <t>Emerson Dispersion Class</t>
  </si>
  <si>
    <t>1-7</t>
  </si>
  <si>
    <t>% clay</t>
  </si>
  <si>
    <t>&lt;0.002 mm</t>
  </si>
  <si>
    <t>Nitrate-N</t>
  </si>
  <si>
    <t>7C^</t>
  </si>
  <si>
    <t>Cu (DTPA Extr)</t>
  </si>
  <si>
    <t>12A1^</t>
  </si>
  <si>
    <t>Mn (DTPA Extr)</t>
  </si>
  <si>
    <t>Zn (DTPA Extr)</t>
  </si>
  <si>
    <t>Fe (DTPA Extr)</t>
  </si>
  <si>
    <t>Soluble Chloride (1:5 water)</t>
  </si>
  <si>
    <t>5A2a^</t>
  </si>
  <si>
    <t>DIPNR : Site Investigations for Urban Salinity, DIPNR 2002.</t>
  </si>
  <si>
    <t xml:space="preserve">CSIRO : Method 517.02 Organic Material Removed; Soil Physical Measurement and Interpretation for land evaluation </t>
  </si>
  <si>
    <t>40-60</t>
  </si>
  <si>
    <t>1717-1* T</t>
  </si>
  <si>
    <t>1717-2*S</t>
  </si>
  <si>
    <t>1717-13*T</t>
  </si>
  <si>
    <t>1717-14*S</t>
  </si>
  <si>
    <t>1717-29T</t>
  </si>
  <si>
    <t>1717-30S</t>
  </si>
  <si>
    <t>1717-36T</t>
  </si>
  <si>
    <t>1717-37S</t>
  </si>
  <si>
    <t>1717-3*T</t>
  </si>
  <si>
    <t>1717-11T</t>
  </si>
  <si>
    <t>1717-12S</t>
  </si>
  <si>
    <t>1717-50*T</t>
  </si>
  <si>
    <t>1717-9S</t>
  </si>
  <si>
    <t>1717-31S</t>
  </si>
  <si>
    <t>1717-52*S</t>
  </si>
  <si>
    <t>1717-26T</t>
  </si>
  <si>
    <t>1717-32S</t>
  </si>
  <si>
    <t>1717-21*T</t>
  </si>
  <si>
    <t>1717-40S</t>
  </si>
  <si>
    <t>1717-22T</t>
  </si>
  <si>
    <t>1717-23S</t>
  </si>
  <si>
    <t>1717-16*T</t>
  </si>
  <si>
    <t>1717-18S</t>
  </si>
  <si>
    <t>1717-19S</t>
  </si>
  <si>
    <t>1717-20S</t>
  </si>
  <si>
    <t>1717-17T</t>
  </si>
  <si>
    <t>1717-4*T</t>
  </si>
  <si>
    <t>1717-51*S</t>
  </si>
  <si>
    <t>1717-5S</t>
  </si>
  <si>
    <t>1717-33T</t>
  </si>
  <si>
    <t>1717-35S</t>
  </si>
  <si>
    <t>1717-39S</t>
  </si>
  <si>
    <t>Water Repellency, 10s</t>
  </si>
  <si>
    <t>Base Saturation</t>
  </si>
  <si>
    <t>Organic Carbon</t>
  </si>
  <si>
    <t>9I2a^ - Not Col-P Corrected</t>
  </si>
  <si>
    <t>Water Repellency</t>
  </si>
  <si>
    <t>Organic Matter</t>
  </si>
  <si>
    <t>By Calculation</t>
  </si>
  <si>
    <t>&gt;2</t>
  </si>
  <si>
    <t>120-250</t>
  </si>
  <si>
    <r>
      <t xml:space="preserve">^ Rayment GE and Lyons DJ (2011) </t>
    </r>
    <r>
      <rPr>
        <i/>
        <sz val="8"/>
        <color theme="1"/>
        <rFont val="Arial"/>
        <family val="2"/>
      </rPr>
      <t xml:space="preserve">SOIL CHEMICAL METHODS – Australasia. </t>
    </r>
    <r>
      <rPr>
        <sz val="8"/>
        <color theme="1"/>
        <rFont val="Arial"/>
        <family val="2"/>
      </rPr>
      <t>CSIRO, Australia</t>
    </r>
  </si>
  <si>
    <t>* indicates samples were composites</t>
  </si>
  <si>
    <t>S= Subsoil</t>
  </si>
  <si>
    <t>T= Topsoil</t>
  </si>
  <si>
    <t>Y</t>
  </si>
  <si>
    <t>CSIRO</t>
  </si>
  <si>
    <t xml:space="preserve">CSIRO : Method 513.01 Emerson Dispersion Test; Soil Physical Measurement and Interpretation for land evaluation </t>
  </si>
  <si>
    <t>HCl</t>
  </si>
  <si>
    <t>TPH &gt;10-16</t>
  </si>
  <si>
    <t>TPH 16-34</t>
  </si>
  <si>
    <t>TPH &gt;34-40</t>
  </si>
  <si>
    <t>Arsenic</t>
  </si>
  <si>
    <t>Boron</t>
  </si>
  <si>
    <t>Barium</t>
  </si>
  <si>
    <t>Beryllium</t>
  </si>
  <si>
    <t>Cadmium</t>
  </si>
  <si>
    <t>Chromium</t>
  </si>
  <si>
    <t>Cobalt</t>
  </si>
  <si>
    <t>Copper</t>
  </si>
  <si>
    <t>Mercury</t>
  </si>
  <si>
    <t>Manganese</t>
  </si>
  <si>
    <t>Molybdenum</t>
  </si>
  <si>
    <t>Lead</t>
  </si>
  <si>
    <t>Nickel</t>
  </si>
  <si>
    <t>Antimony</t>
  </si>
  <si>
    <t>Selenium</t>
  </si>
  <si>
    <t>Tin</t>
  </si>
  <si>
    <t>Zinc</t>
  </si>
  <si>
    <t>Metals-020</t>
  </si>
  <si>
    <t>Org-003</t>
  </si>
  <si>
    <t>Org-016</t>
  </si>
  <si>
    <t>&lt;4</t>
  </si>
  <si>
    <t>&lt;3</t>
  </si>
  <si>
    <t>&lt;25</t>
  </si>
  <si>
    <t>&lt;50</t>
  </si>
  <si>
    <t>&lt;100</t>
  </si>
  <si>
    <t>&lt;0.4</t>
  </si>
  <si>
    <t>&lt;0.1</t>
  </si>
  <si>
    <t>&lt;7</t>
  </si>
  <si>
    <t>&lt;2</t>
  </si>
  <si>
    <t>Any Depth</t>
  </si>
  <si>
    <t>100^</t>
  </si>
  <si>
    <t>Direct Contact</t>
  </si>
  <si>
    <t>7.5 pH, CEC 10</t>
  </si>
  <si>
    <t>Generic Soil Type</t>
  </si>
  <si>
    <t>^ Chromium (VI)</t>
  </si>
  <si>
    <t>HIL - Health Investigation Limit</t>
  </si>
  <si>
    <t>ACL - Added Contaminant Level</t>
  </si>
  <si>
    <t>ESL - Ecological Screening Level</t>
  </si>
  <si>
    <t>NEPM 2011 Table 1A(1) Res A Soil HIL for Soil Contaminants, Sand</t>
  </si>
  <si>
    <t>NEPM 2011 Table 1A(6) Res A Soil Direct Contact, Sand</t>
  </si>
  <si>
    <t>NEPM 2011 Table 1B(1), 1B(2), 1B(3), 1B(4) Public Open Space Land use, ACL</t>
  </si>
  <si>
    <t>NEPM 2011 Table 1B(5) ESLs for TPH fractions F1 – F4, Public Open Space</t>
  </si>
  <si>
    <r>
      <rPr>
        <sz val="9"/>
        <color theme="1"/>
        <rFont val="Arial"/>
        <family val="2"/>
      </rPr>
      <t>µ</t>
    </r>
    <r>
      <rPr>
        <sz val="9"/>
        <color theme="1"/>
        <rFont val="Calibri"/>
        <family val="2"/>
      </rPr>
      <t>g/L</t>
    </r>
  </si>
  <si>
    <t>Sand over poorly structured clay</t>
  </si>
  <si>
    <t>Sand over clayey loam, 70cm to cohesive</t>
  </si>
  <si>
    <t>Sand over sandy loam</t>
  </si>
  <si>
    <t>Red Sandy Loam over clay loam, 30cm to cohesive</t>
  </si>
  <si>
    <t>Ideal Agricultural Criteria</t>
  </si>
  <si>
    <t>According to GPS</t>
  </si>
  <si>
    <t>ELASTIC SILT (MH), Moderate Dry Stregth, cohesive, browny orange. 4cm ribbon. Dry</t>
  </si>
  <si>
    <t xml:space="preserve">SAND, v. loose, non-cohesive, orangy brown, dry, limestone refusal </t>
  </si>
  <si>
    <t>SANDY LOAM, Creamy, low plastic, dry, cohesive, extreme hard. Hard calcareous refusal.</t>
  </si>
  <si>
    <t>LIGHT CLAY, CL  (light clay), High plasticity, moderate dry strength, dries out quickly, light orangy brown. Limestone refusal.</t>
  </si>
  <si>
    <t>SAND, v. loose, non-cohesive, light creamy brown, dry</t>
  </si>
  <si>
    <t>1997-7</t>
  </si>
  <si>
    <t>1997-8</t>
  </si>
  <si>
    <t>SANDY CLAY, cohesive, high plasticity, light grey sand with dark brown sand, dry</t>
  </si>
  <si>
    <t>SANDY LOAM, Creamy, low plastic, dry, cohesive, extreme hard. Hard calcareous refusal. 30 cm limestone stringers.</t>
  </si>
  <si>
    <t>LIGHT SILT, ML, mod plasticity, moderate dry strength, brown, trace sand, moist. Limestone refusal.</t>
  </si>
  <si>
    <t>1997-11</t>
  </si>
  <si>
    <t>1997-13</t>
  </si>
  <si>
    <t>1997-14</t>
  </si>
  <si>
    <t xml:space="preserve">SAND, v. loose, non-cohesive, orangy brown, dry, limestone sheet refusal </t>
  </si>
  <si>
    <t>SAND WITH CLAY, consolidated sand, creamy brown. 1.5cm ribbon.</t>
  </si>
  <si>
    <t>SANDY SILT, ML, low plasticity, cohesive, high dry strength, cream, dry. Limestone gravel stringer.</t>
  </si>
  <si>
    <t xml:space="preserve">SANDY SILT, ML, low plasticity, cohesive, high dry strength, cream, dry. </t>
  </si>
  <si>
    <t>1997-15</t>
  </si>
  <si>
    <t>1997-16</t>
  </si>
  <si>
    <t>In Paddock</t>
  </si>
  <si>
    <t>1997-17</t>
  </si>
  <si>
    <t>1997-18</t>
  </si>
  <si>
    <t>1997-21*</t>
  </si>
  <si>
    <t>1997-19</t>
  </si>
  <si>
    <t>1997-2 /1997-20*</t>
  </si>
  <si>
    <t>1997-12 / 1997-20*</t>
  </si>
  <si>
    <t>1997-1 / 1997-21*</t>
  </si>
  <si>
    <t>1997-3 / 1997-21*</t>
  </si>
  <si>
    <t>1997-4 / 1997-22*</t>
  </si>
  <si>
    <t>1997-6 / 1997-22*</t>
  </si>
  <si>
    <t>1997-5 / 1997-23*</t>
  </si>
  <si>
    <t>1997-10 / 1997-23*</t>
  </si>
  <si>
    <t>Light sandy clay loam</t>
  </si>
  <si>
    <t>Sandy Clay</t>
  </si>
  <si>
    <t>Loamy sand</t>
  </si>
  <si>
    <t>Clayey Sand</t>
  </si>
  <si>
    <t>Sandy Clay loam</t>
  </si>
  <si>
    <t>Sandy clay</t>
  </si>
  <si>
    <t>&lt;0.2</t>
  </si>
  <si>
    <t>1997-9</t>
  </si>
  <si>
    <t>Very high</t>
  </si>
  <si>
    <t>Ammonium-N</t>
  </si>
  <si>
    <t>Sand over Poorly Stuctured Clay</t>
  </si>
  <si>
    <t>Wet Soil</t>
  </si>
  <si>
    <t>Calcareous Soil</t>
  </si>
  <si>
    <t>Shallow Calcareous Sandy Loam on Calcrete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</si>
</sst>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Tahoma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6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7" borderId="9" xfId="0" applyFill="1" applyBorder="1"/>
    <xf numFmtId="0" fontId="0" fillId="7" borderId="9" xfId="0" applyFill="1" applyBorder="1" applyAlignment="1">
      <alignment vertical="center"/>
    </xf>
    <xf numFmtId="0" fontId="0" fillId="7" borderId="9" xfId="0" applyFill="1" applyBorder="1" applyAlignment="1">
      <alignment horizont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4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33" xfId="0" applyFill="1" applyBorder="1"/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40" xfId="0" applyFill="1" applyBorder="1"/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40" xfId="0" applyFill="1" applyBorder="1"/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0" fillId="7" borderId="11" xfId="0" applyFill="1" applyBorder="1"/>
    <xf numFmtId="0" fontId="1" fillId="6" borderId="9" xfId="0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19" xfId="0" applyFill="1" applyBorder="1"/>
    <xf numFmtId="0" fontId="1" fillId="5" borderId="47" xfId="0" applyFont="1" applyFill="1" applyBorder="1" applyAlignment="1">
      <alignment vertical="center"/>
    </xf>
    <xf numFmtId="0" fontId="1" fillId="6" borderId="33" xfId="0" applyFont="1" applyFill="1" applyBorder="1" applyAlignment="1">
      <alignment horizontal="left" vertical="center"/>
    </xf>
    <xf numFmtId="0" fontId="0" fillId="3" borderId="33" xfId="0" applyFill="1" applyBorder="1"/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4" fillId="0" borderId="4" xfId="0" applyFont="1" applyBorder="1"/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/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wrapText="1"/>
    </xf>
    <xf numFmtId="0" fontId="4" fillId="0" borderId="20" xfId="0" applyFont="1" applyBorder="1"/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4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4" xfId="0" applyFont="1" applyBorder="1" applyAlignment="1">
      <alignment horizontal="center" wrapText="1"/>
    </xf>
    <xf numFmtId="0" fontId="4" fillId="0" borderId="13" xfId="0" applyFont="1" applyBorder="1"/>
    <xf numFmtId="0" fontId="4" fillId="0" borderId="3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2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164" fontId="4" fillId="0" borderId="9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9" xfId="0" applyFont="1" applyBorder="1"/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4" borderId="9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/>
    <xf numFmtId="1" fontId="4" fillId="0" borderId="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0" borderId="4" xfId="0" applyFont="1" applyFill="1" applyBorder="1"/>
    <xf numFmtId="0" fontId="7" fillId="0" borderId="3" xfId="0" applyFont="1" applyBorder="1"/>
    <xf numFmtId="0" fontId="4" fillId="0" borderId="9" xfId="0" applyFont="1" applyFill="1" applyBorder="1"/>
    <xf numFmtId="0" fontId="4" fillId="2" borderId="9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 wrapText="1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0" fillId="3" borderId="36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6" xfId="0" applyNumberFormat="1" applyFill="1" applyBorder="1"/>
    <xf numFmtId="49" fontId="0" fillId="3" borderId="39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34" xfId="0" applyFont="1" applyFill="1" applyBorder="1" applyAlignment="1">
      <alignment wrapText="1"/>
    </xf>
    <xf numFmtId="0" fontId="4" fillId="0" borderId="2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2" xfId="0" applyFont="1" applyFill="1" applyBorder="1"/>
    <xf numFmtId="0" fontId="4" fillId="0" borderId="37" xfId="0" applyFont="1" applyFill="1" applyBorder="1"/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9" fillId="3" borderId="59" xfId="0" applyNumberFormat="1" applyFon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49" fontId="0" fillId="3" borderId="41" xfId="0" applyNumberFormat="1" applyFill="1" applyBorder="1" applyAlignment="1">
      <alignment horizontal="center"/>
    </xf>
    <xf numFmtId="49" fontId="0" fillId="3" borderId="35" xfId="0" applyNumberFormat="1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2" fillId="3" borderId="48" xfId="0" applyNumberFormat="1" applyFont="1" applyFill="1" applyBorder="1" applyAlignment="1">
      <alignment horizontal="right"/>
    </xf>
    <xf numFmtId="49" fontId="12" fillId="3" borderId="49" xfId="0" applyNumberFormat="1" applyFont="1" applyFill="1" applyBorder="1" applyAlignment="1">
      <alignment horizontal="right"/>
    </xf>
    <xf numFmtId="49" fontId="12" fillId="3" borderId="50" xfId="0" applyNumberFormat="1" applyFont="1" applyFill="1" applyBorder="1" applyAlignment="1">
      <alignment horizontal="right"/>
    </xf>
    <xf numFmtId="0" fontId="3" fillId="6" borderId="26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2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3" fillId="7" borderId="26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2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40" xfId="0" applyFont="1" applyFill="1" applyBorder="1" applyAlignment="1">
      <alignment horizontal="left" vertical="center"/>
    </xf>
    <xf numFmtId="0" fontId="1" fillId="6" borderId="48" xfId="0" applyFont="1" applyFill="1" applyBorder="1" applyAlignment="1">
      <alignment horizontal="left" vertical="center"/>
    </xf>
    <xf numFmtId="0" fontId="1" fillId="6" borderId="49" xfId="0" applyFont="1" applyFill="1" applyBorder="1" applyAlignment="1">
      <alignment horizontal="left" vertical="center"/>
    </xf>
    <xf numFmtId="0" fontId="1" fillId="6" borderId="50" xfId="0" applyFont="1" applyFill="1" applyBorder="1" applyAlignment="1">
      <alignment horizontal="left" vertical="center"/>
    </xf>
    <xf numFmtId="0" fontId="1" fillId="5" borderId="48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2" fillId="3" borderId="60" xfId="0" applyNumberFormat="1" applyFont="1" applyFill="1" applyBorder="1" applyAlignment="1">
      <alignment horizontal="right"/>
    </xf>
    <xf numFmtId="49" fontId="12" fillId="3" borderId="61" xfId="0" applyNumberFormat="1" applyFont="1" applyFill="1" applyBorder="1" applyAlignment="1">
      <alignment horizontal="right"/>
    </xf>
    <xf numFmtId="49" fontId="12" fillId="3" borderId="6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74"/>
  <sheetViews>
    <sheetView view="pageLayout" zoomScale="70" zoomScaleNormal="77" zoomScalePageLayoutView="70" workbookViewId="0">
      <selection activeCell="G11" sqref="G11"/>
    </sheetView>
  </sheetViews>
  <sheetFormatPr defaultRowHeight="15" x14ac:dyDescent="0.25"/>
  <cols>
    <col min="1" max="1" width="9.140625" style="4" customWidth="1"/>
    <col min="2" max="2" width="9.140625" style="5" customWidth="1"/>
    <col min="3" max="3" width="13.28515625" style="2" customWidth="1"/>
    <col min="4" max="4" width="14" style="2" customWidth="1"/>
    <col min="5" max="5" width="8.5703125" style="1" customWidth="1"/>
    <col min="6" max="6" width="9.140625" style="1" customWidth="1"/>
    <col min="7" max="7" width="35.85546875" customWidth="1"/>
    <col min="8" max="8" width="9.140625" customWidth="1"/>
    <col min="9" max="10" width="9.140625" style="3" customWidth="1"/>
    <col min="11" max="13" width="14.7109375" customWidth="1"/>
    <col min="14" max="14" width="7.28515625" customWidth="1"/>
    <col min="15" max="18" width="9.140625" customWidth="1"/>
    <col min="19" max="20" width="12.28515625" customWidth="1"/>
    <col min="21" max="21" width="7.5703125" customWidth="1"/>
    <col min="22" max="22" width="7.28515625" customWidth="1"/>
    <col min="23" max="23" width="7.5703125" customWidth="1"/>
    <col min="24" max="24" width="9.140625" customWidth="1"/>
    <col min="25" max="25" width="6" customWidth="1"/>
    <col min="26" max="26" width="10.42578125" customWidth="1"/>
    <col min="27" max="27" width="7.5703125" customWidth="1"/>
    <col min="28" max="28" width="8" customWidth="1"/>
    <col min="29" max="29" width="8.28515625" customWidth="1"/>
    <col min="30" max="30" width="8.5703125" customWidth="1"/>
    <col min="31" max="31" width="8.7109375" customWidth="1"/>
    <col min="32" max="32" width="8.7109375" style="14" customWidth="1"/>
    <col min="33" max="33" width="8.85546875" customWidth="1"/>
    <col min="34" max="34" width="8.28515625" style="6" customWidth="1"/>
    <col min="35" max="35" width="9" customWidth="1"/>
    <col min="36" max="36" width="7.85546875" customWidth="1"/>
    <col min="37" max="37" width="8.7109375" style="14" customWidth="1"/>
    <col min="38" max="38" width="7.7109375" customWidth="1"/>
    <col min="39" max="40" width="9.140625" customWidth="1"/>
    <col min="41" max="41" width="7.140625" customWidth="1"/>
    <col min="42" max="42" width="8.7109375" customWidth="1"/>
    <col min="43" max="43" width="8.140625" customWidth="1"/>
    <col min="44" max="44" width="7" customWidth="1"/>
    <col min="45" max="45" width="7.140625" customWidth="1"/>
    <col min="46" max="46" width="7.5703125" customWidth="1"/>
    <col min="47" max="47" width="6.28515625" customWidth="1"/>
    <col min="48" max="77" width="9.140625" customWidth="1"/>
  </cols>
  <sheetData>
    <row r="1" spans="1:100" s="1" customFormat="1" ht="36" x14ac:dyDescent="0.2">
      <c r="A1" s="63" t="s">
        <v>378</v>
      </c>
      <c r="B1" s="423" t="s">
        <v>101</v>
      </c>
      <c r="C1" s="66" t="s">
        <v>16</v>
      </c>
      <c r="D1" s="66" t="s">
        <v>17</v>
      </c>
      <c r="E1" s="405" t="s">
        <v>93</v>
      </c>
      <c r="F1" s="460"/>
      <c r="G1" s="67" t="s">
        <v>92</v>
      </c>
      <c r="H1" s="255" t="s">
        <v>102</v>
      </c>
      <c r="I1" s="255" t="s">
        <v>121</v>
      </c>
      <c r="J1" s="255" t="s">
        <v>352</v>
      </c>
      <c r="K1" s="255" t="s">
        <v>162</v>
      </c>
      <c r="L1" s="255" t="s">
        <v>113</v>
      </c>
      <c r="M1" s="276" t="s">
        <v>114</v>
      </c>
      <c r="N1" s="274" t="s">
        <v>139</v>
      </c>
      <c r="O1" s="250" t="s">
        <v>96</v>
      </c>
      <c r="P1" s="250" t="s">
        <v>97</v>
      </c>
      <c r="Q1" s="250" t="s">
        <v>112</v>
      </c>
      <c r="R1" s="250" t="s">
        <v>98</v>
      </c>
      <c r="S1" s="276" t="s">
        <v>99</v>
      </c>
      <c r="T1" s="274" t="s">
        <v>399</v>
      </c>
      <c r="U1" s="18" t="s">
        <v>351</v>
      </c>
      <c r="V1" s="12" t="s">
        <v>400</v>
      </c>
      <c r="W1" s="12" t="s">
        <v>401</v>
      </c>
      <c r="X1" s="18" t="s">
        <v>411</v>
      </c>
      <c r="Y1" s="69" t="s">
        <v>100</v>
      </c>
      <c r="Z1" s="18" t="s">
        <v>463</v>
      </c>
      <c r="AA1" s="68" t="s">
        <v>344</v>
      </c>
      <c r="AB1" s="68" t="s">
        <v>345</v>
      </c>
      <c r="AC1" s="68" t="s">
        <v>346</v>
      </c>
      <c r="AD1" s="68" t="s">
        <v>347</v>
      </c>
      <c r="AE1" s="69" t="s">
        <v>348</v>
      </c>
      <c r="AF1" s="70" t="s">
        <v>346</v>
      </c>
      <c r="AG1" s="69" t="s">
        <v>345</v>
      </c>
      <c r="AH1" s="70" t="s">
        <v>372</v>
      </c>
      <c r="AI1" s="12" t="s">
        <v>413</v>
      </c>
      <c r="AJ1" s="13" t="s">
        <v>461</v>
      </c>
      <c r="AK1" s="13" t="s">
        <v>464</v>
      </c>
      <c r="AL1" s="18" t="s">
        <v>409</v>
      </c>
      <c r="AM1" s="18" t="s">
        <v>422</v>
      </c>
      <c r="AN1" s="13" t="s">
        <v>415</v>
      </c>
      <c r="AO1" s="68" t="s">
        <v>384</v>
      </c>
      <c r="AP1" s="68" t="s">
        <v>385</v>
      </c>
      <c r="AQ1" s="12" t="s">
        <v>407</v>
      </c>
      <c r="AR1" s="13" t="s">
        <v>417</v>
      </c>
      <c r="AS1" s="13" t="s">
        <v>419</v>
      </c>
      <c r="AT1" s="13" t="s">
        <v>420</v>
      </c>
      <c r="AU1" s="71" t="s">
        <v>421</v>
      </c>
      <c r="AV1" s="72" t="s">
        <v>386</v>
      </c>
      <c r="AW1" s="68" t="s">
        <v>476</v>
      </c>
      <c r="AX1" s="68" t="s">
        <v>477</v>
      </c>
      <c r="AY1" s="68" t="s">
        <v>478</v>
      </c>
      <c r="AZ1" s="73" t="s">
        <v>479</v>
      </c>
      <c r="BA1" s="73" t="s">
        <v>480</v>
      </c>
      <c r="BB1" s="73" t="s">
        <v>481</v>
      </c>
      <c r="BC1" s="73" t="s">
        <v>482</v>
      </c>
      <c r="BD1" s="73" t="s">
        <v>483</v>
      </c>
      <c r="BE1" s="73" t="s">
        <v>484</v>
      </c>
      <c r="BF1" s="73" t="s">
        <v>485</v>
      </c>
      <c r="BG1" s="73" t="s">
        <v>486</v>
      </c>
      <c r="BH1" s="73" t="s">
        <v>487</v>
      </c>
      <c r="BI1" s="73" t="s">
        <v>488</v>
      </c>
      <c r="BJ1" s="73" t="s">
        <v>489</v>
      </c>
      <c r="BK1" s="73" t="s">
        <v>490</v>
      </c>
      <c r="BL1" s="73" t="s">
        <v>491</v>
      </c>
      <c r="BM1" s="73" t="s">
        <v>492</v>
      </c>
      <c r="BN1" s="73" t="s">
        <v>493</v>
      </c>
      <c r="BO1" s="73" t="s">
        <v>494</v>
      </c>
      <c r="BP1" s="74" t="s">
        <v>495</v>
      </c>
    </row>
    <row r="2" spans="1:100" ht="25.5" thickBot="1" x14ac:dyDescent="0.3">
      <c r="A2" s="64" t="s">
        <v>377</v>
      </c>
      <c r="B2" s="424"/>
      <c r="C2" s="75"/>
      <c r="D2" s="75"/>
      <c r="E2" s="247" t="s">
        <v>94</v>
      </c>
      <c r="F2" s="264" t="s">
        <v>95</v>
      </c>
      <c r="G2" s="78"/>
      <c r="H2" s="257"/>
      <c r="I2" s="258"/>
      <c r="J2" s="258"/>
      <c r="K2" s="257"/>
      <c r="L2" s="257"/>
      <c r="M2" s="277"/>
      <c r="N2" s="285"/>
      <c r="O2" s="253"/>
      <c r="P2" s="253"/>
      <c r="Q2" s="83" t="s">
        <v>527</v>
      </c>
      <c r="R2" s="253"/>
      <c r="S2" s="294"/>
      <c r="T2" s="330" t="s">
        <v>403</v>
      </c>
      <c r="U2" s="83" t="s">
        <v>371</v>
      </c>
      <c r="V2" s="82"/>
      <c r="W2" s="82"/>
      <c r="X2" s="84" t="s">
        <v>412</v>
      </c>
      <c r="Y2" s="80"/>
      <c r="Z2" s="80"/>
      <c r="AA2" s="82" t="s">
        <v>387</v>
      </c>
      <c r="AB2" s="82" t="s">
        <v>387</v>
      </c>
      <c r="AC2" s="82" t="s">
        <v>387</v>
      </c>
      <c r="AD2" s="82" t="s">
        <v>387</v>
      </c>
      <c r="AE2" s="19" t="s">
        <v>370</v>
      </c>
      <c r="AF2" s="85" t="s">
        <v>388</v>
      </c>
      <c r="AG2" s="19" t="s">
        <v>370</v>
      </c>
      <c r="AH2" s="82" t="s">
        <v>387</v>
      </c>
      <c r="AI2" s="86" t="s">
        <v>414</v>
      </c>
      <c r="AJ2" s="82" t="s">
        <v>370</v>
      </c>
      <c r="AK2" s="85" t="s">
        <v>370</v>
      </c>
      <c r="AL2" s="82" t="s">
        <v>388</v>
      </c>
      <c r="AM2" s="82" t="s">
        <v>388</v>
      </c>
      <c r="AN2" s="87" t="s">
        <v>388</v>
      </c>
      <c r="AO2" s="88" t="s">
        <v>521</v>
      </c>
      <c r="AP2" s="82"/>
      <c r="AQ2" s="82" t="s">
        <v>388</v>
      </c>
      <c r="AR2" s="87" t="s">
        <v>388</v>
      </c>
      <c r="AS2" s="87" t="s">
        <v>388</v>
      </c>
      <c r="AT2" s="87" t="s">
        <v>388</v>
      </c>
      <c r="AU2" s="89" t="s">
        <v>388</v>
      </c>
      <c r="AV2" s="90" t="s">
        <v>388</v>
      </c>
      <c r="AW2" s="87" t="s">
        <v>388</v>
      </c>
      <c r="AX2" s="87" t="s">
        <v>388</v>
      </c>
      <c r="AY2" s="87" t="s">
        <v>388</v>
      </c>
      <c r="AZ2" s="87" t="s">
        <v>388</v>
      </c>
      <c r="BA2" s="87" t="s">
        <v>388</v>
      </c>
      <c r="BB2" s="87" t="s">
        <v>388</v>
      </c>
      <c r="BC2" s="87" t="s">
        <v>388</v>
      </c>
      <c r="BD2" s="87" t="s">
        <v>388</v>
      </c>
      <c r="BE2" s="87" t="s">
        <v>388</v>
      </c>
      <c r="BF2" s="87" t="s">
        <v>388</v>
      </c>
      <c r="BG2" s="87" t="s">
        <v>388</v>
      </c>
      <c r="BH2" s="87" t="s">
        <v>388</v>
      </c>
      <c r="BI2" s="87" t="s">
        <v>388</v>
      </c>
      <c r="BJ2" s="87" t="s">
        <v>388</v>
      </c>
      <c r="BK2" s="87" t="s">
        <v>388</v>
      </c>
      <c r="BL2" s="87" t="s">
        <v>388</v>
      </c>
      <c r="BM2" s="87" t="s">
        <v>388</v>
      </c>
      <c r="BN2" s="87" t="s">
        <v>388</v>
      </c>
      <c r="BO2" s="87" t="s">
        <v>388</v>
      </c>
      <c r="BP2" s="91" t="s">
        <v>388</v>
      </c>
    </row>
    <row r="3" spans="1:100" ht="33.75" customHeight="1" thickBot="1" x14ac:dyDescent="0.3">
      <c r="A3" s="92" t="s">
        <v>376</v>
      </c>
      <c r="B3" s="291"/>
      <c r="C3" s="94"/>
      <c r="D3" s="94"/>
      <c r="E3" s="258"/>
      <c r="F3" s="267"/>
      <c r="G3" s="96"/>
      <c r="H3" s="97"/>
      <c r="I3" s="98"/>
      <c r="J3" s="98"/>
      <c r="K3" s="97"/>
      <c r="L3" s="97"/>
      <c r="M3" s="292"/>
      <c r="N3" s="93"/>
      <c r="O3" s="257"/>
      <c r="P3" s="257"/>
      <c r="Q3" s="257"/>
      <c r="R3" s="257"/>
      <c r="S3" s="277"/>
      <c r="T3" s="331" t="s">
        <v>398</v>
      </c>
      <c r="U3" s="99" t="s">
        <v>402</v>
      </c>
      <c r="V3" s="99" t="s">
        <v>396</v>
      </c>
      <c r="W3" s="99" t="s">
        <v>397</v>
      </c>
      <c r="X3" s="79" t="s">
        <v>473</v>
      </c>
      <c r="Y3" s="79" t="s">
        <v>475</v>
      </c>
      <c r="Z3" s="100" t="s">
        <v>459</v>
      </c>
      <c r="AA3" s="99" t="s">
        <v>406</v>
      </c>
      <c r="AB3" s="99" t="s">
        <v>406</v>
      </c>
      <c r="AC3" s="99" t="s">
        <v>406</v>
      </c>
      <c r="AD3" s="99" t="s">
        <v>406</v>
      </c>
      <c r="AE3" s="99" t="s">
        <v>460</v>
      </c>
      <c r="AF3" s="99" t="s">
        <v>406</v>
      </c>
      <c r="AG3" s="99" t="s">
        <v>460</v>
      </c>
      <c r="AH3" s="99" t="s">
        <v>405</v>
      </c>
      <c r="AI3" s="99" t="s">
        <v>473</v>
      </c>
      <c r="AJ3" s="99" t="s">
        <v>404</v>
      </c>
      <c r="AK3" s="99" t="s">
        <v>465</v>
      </c>
      <c r="AL3" s="99" t="s">
        <v>410</v>
      </c>
      <c r="AM3" s="99" t="s">
        <v>423</v>
      </c>
      <c r="AN3" s="99" t="s">
        <v>416</v>
      </c>
      <c r="AO3" s="101" t="s">
        <v>395</v>
      </c>
      <c r="AP3" s="99" t="s">
        <v>462</v>
      </c>
      <c r="AQ3" s="99" t="s">
        <v>408</v>
      </c>
      <c r="AR3" s="102" t="s">
        <v>418</v>
      </c>
      <c r="AS3" s="102" t="s">
        <v>418</v>
      </c>
      <c r="AT3" s="102" t="s">
        <v>418</v>
      </c>
      <c r="AU3" s="103" t="s">
        <v>418</v>
      </c>
      <c r="AV3" s="104" t="s">
        <v>498</v>
      </c>
      <c r="AW3" s="79" t="s">
        <v>497</v>
      </c>
      <c r="AX3" s="79" t="s">
        <v>497</v>
      </c>
      <c r="AY3" s="79" t="s">
        <v>497</v>
      </c>
      <c r="AZ3" s="105" t="s">
        <v>496</v>
      </c>
      <c r="BA3" s="105" t="s">
        <v>496</v>
      </c>
      <c r="BB3" s="105" t="s">
        <v>496</v>
      </c>
      <c r="BC3" s="105" t="s">
        <v>496</v>
      </c>
      <c r="BD3" s="105" t="s">
        <v>496</v>
      </c>
      <c r="BE3" s="105" t="s">
        <v>496</v>
      </c>
      <c r="BF3" s="105" t="s">
        <v>496</v>
      </c>
      <c r="BG3" s="105" t="s">
        <v>496</v>
      </c>
      <c r="BH3" s="105" t="s">
        <v>496</v>
      </c>
      <c r="BI3" s="105" t="s">
        <v>496</v>
      </c>
      <c r="BJ3" s="105" t="s">
        <v>496</v>
      </c>
      <c r="BK3" s="105" t="s">
        <v>496</v>
      </c>
      <c r="BL3" s="105" t="s">
        <v>496</v>
      </c>
      <c r="BM3" s="105" t="s">
        <v>496</v>
      </c>
      <c r="BN3" s="105" t="s">
        <v>496</v>
      </c>
      <c r="BO3" s="105" t="s">
        <v>496</v>
      </c>
      <c r="BP3" s="106" t="s">
        <v>496</v>
      </c>
    </row>
    <row r="4" spans="1:100" s="309" customFormat="1" ht="15.75" thickBot="1" x14ac:dyDescent="0.3">
      <c r="A4" s="337" t="s">
        <v>375</v>
      </c>
      <c r="B4" s="481" t="s">
        <v>526</v>
      </c>
      <c r="C4" s="482"/>
      <c r="D4" s="482"/>
      <c r="E4" s="482"/>
      <c r="F4" s="483"/>
      <c r="G4" s="315"/>
      <c r="H4" s="311"/>
      <c r="I4" s="314"/>
      <c r="J4" s="314"/>
      <c r="K4" s="311"/>
      <c r="L4" s="311"/>
      <c r="M4" s="316"/>
      <c r="N4" s="310"/>
      <c r="O4" s="311"/>
      <c r="P4" s="311"/>
      <c r="Q4" s="311"/>
      <c r="R4" s="311"/>
      <c r="S4" s="316"/>
      <c r="T4" s="332"/>
      <c r="U4" s="312" t="s">
        <v>373</v>
      </c>
      <c r="V4" s="312" t="s">
        <v>379</v>
      </c>
      <c r="W4" s="312"/>
      <c r="X4" s="312" t="s">
        <v>380</v>
      </c>
      <c r="Y4" s="312"/>
      <c r="Z4" s="312" t="s">
        <v>126</v>
      </c>
      <c r="AA4" s="312"/>
      <c r="AB4" s="312"/>
      <c r="AC4" s="312"/>
      <c r="AD4" s="312"/>
      <c r="AE4" s="312" t="s">
        <v>381</v>
      </c>
      <c r="AF4" s="312" t="s">
        <v>467</v>
      </c>
      <c r="AG4" s="312" t="s">
        <v>374</v>
      </c>
      <c r="AH4" s="312"/>
      <c r="AI4" s="312"/>
      <c r="AJ4" s="312"/>
      <c r="AK4" s="312" t="s">
        <v>466</v>
      </c>
      <c r="AL4" s="312" t="s">
        <v>383</v>
      </c>
      <c r="AM4" s="312" t="s">
        <v>382</v>
      </c>
      <c r="AN4" s="312" t="s">
        <v>426</v>
      </c>
      <c r="AO4" s="312" t="s">
        <v>391</v>
      </c>
      <c r="AP4" s="312"/>
      <c r="AQ4" s="312" t="s">
        <v>390</v>
      </c>
      <c r="AR4" s="312" t="s">
        <v>392</v>
      </c>
      <c r="AS4" s="312" t="s">
        <v>393</v>
      </c>
      <c r="AT4" s="312" t="s">
        <v>394</v>
      </c>
      <c r="AU4" s="313"/>
      <c r="AV4" s="305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7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</row>
    <row r="5" spans="1:100" x14ac:dyDescent="0.25">
      <c r="A5" s="58" t="s">
        <v>91</v>
      </c>
      <c r="B5" s="259">
        <v>1</v>
      </c>
      <c r="C5" s="66" t="s">
        <v>0</v>
      </c>
      <c r="D5" s="66" t="s">
        <v>1</v>
      </c>
      <c r="E5" s="250">
        <v>0</v>
      </c>
      <c r="F5" s="262">
        <v>3</v>
      </c>
      <c r="G5" s="108" t="s">
        <v>241</v>
      </c>
      <c r="H5" s="434" t="s">
        <v>259</v>
      </c>
      <c r="I5" s="434" t="s">
        <v>522</v>
      </c>
      <c r="J5" s="434" t="s">
        <v>354</v>
      </c>
      <c r="K5" s="254" t="s">
        <v>163</v>
      </c>
      <c r="L5" s="254" t="s">
        <v>278</v>
      </c>
      <c r="M5" s="293" t="s">
        <v>240</v>
      </c>
      <c r="N5" s="287"/>
      <c r="O5" s="254"/>
      <c r="P5" s="254"/>
      <c r="Q5" s="254">
        <v>35</v>
      </c>
      <c r="R5" s="254"/>
      <c r="S5" s="293"/>
      <c r="T5" s="440" t="s">
        <v>282</v>
      </c>
      <c r="U5" s="405">
        <v>1.4</v>
      </c>
      <c r="V5" s="405" t="s">
        <v>283</v>
      </c>
      <c r="W5" s="405" t="s">
        <v>284</v>
      </c>
      <c r="X5" s="405" t="s">
        <v>285</v>
      </c>
      <c r="Y5" s="416" t="s">
        <v>286</v>
      </c>
      <c r="Z5" s="405" t="s">
        <v>287</v>
      </c>
      <c r="AA5" s="405">
        <v>35.92</v>
      </c>
      <c r="AB5" s="405">
        <v>3.26</v>
      </c>
      <c r="AC5" s="405">
        <v>0.77</v>
      </c>
      <c r="AD5" s="405">
        <v>0.39</v>
      </c>
      <c r="AE5" s="411">
        <f>(AD5/(SUM(AA5:AD7)))*100</f>
        <v>0.96678235002478929</v>
      </c>
      <c r="AF5" s="411">
        <f>AC5*390</f>
        <v>300.3</v>
      </c>
      <c r="AG5" s="411">
        <f>(AB5/(SUM(AA5:AD7)))*100</f>
        <v>8.0813088745661865</v>
      </c>
      <c r="AH5" s="414">
        <f>SUM(AA5:AD7)</f>
        <v>40.340000000000003</v>
      </c>
      <c r="AI5" s="414">
        <v>21</v>
      </c>
      <c r="AJ5" s="415">
        <v>0.6</v>
      </c>
      <c r="AK5" s="399">
        <f>AJ5*1.72</f>
        <v>1.032</v>
      </c>
      <c r="AL5" s="405">
        <v>1.35</v>
      </c>
      <c r="AM5" s="405">
        <v>18.8</v>
      </c>
      <c r="AN5" s="405">
        <v>4</v>
      </c>
      <c r="AO5" s="405">
        <v>30</v>
      </c>
      <c r="AP5" s="405">
        <v>77</v>
      </c>
      <c r="AQ5" s="405">
        <v>3</v>
      </c>
      <c r="AR5" s="405">
        <v>0.26</v>
      </c>
      <c r="AS5" s="405">
        <v>1.43</v>
      </c>
      <c r="AT5" s="405">
        <v>1.17</v>
      </c>
      <c r="AU5" s="407">
        <v>9.68</v>
      </c>
      <c r="AV5" s="222"/>
      <c r="AW5" s="223"/>
      <c r="AX5" s="223"/>
      <c r="AY5" s="223"/>
      <c r="AZ5" s="223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107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</row>
    <row r="6" spans="1:100" ht="24.75" x14ac:dyDescent="0.25">
      <c r="A6" s="425" t="s">
        <v>427</v>
      </c>
      <c r="B6" s="260">
        <v>1</v>
      </c>
      <c r="C6" s="113" t="s">
        <v>0</v>
      </c>
      <c r="D6" s="113" t="s">
        <v>1</v>
      </c>
      <c r="E6" s="249">
        <v>3</v>
      </c>
      <c r="F6" s="269">
        <v>20</v>
      </c>
      <c r="G6" s="115" t="s">
        <v>273</v>
      </c>
      <c r="H6" s="435"/>
      <c r="I6" s="435"/>
      <c r="J6" s="435"/>
      <c r="K6" s="253"/>
      <c r="L6" s="253"/>
      <c r="M6" s="294"/>
      <c r="N6" s="285"/>
      <c r="O6" s="253"/>
      <c r="P6" s="253"/>
      <c r="Q6" s="253"/>
      <c r="R6" s="253"/>
      <c r="S6" s="294"/>
      <c r="T6" s="432"/>
      <c r="U6" s="406"/>
      <c r="V6" s="406"/>
      <c r="W6" s="406"/>
      <c r="X6" s="406"/>
      <c r="Y6" s="417"/>
      <c r="Z6" s="406"/>
      <c r="AA6" s="406"/>
      <c r="AB6" s="406"/>
      <c r="AC6" s="406"/>
      <c r="AD6" s="406"/>
      <c r="AE6" s="404"/>
      <c r="AF6" s="404"/>
      <c r="AG6" s="404"/>
      <c r="AH6" s="401"/>
      <c r="AI6" s="401"/>
      <c r="AJ6" s="413"/>
      <c r="AK6" s="400"/>
      <c r="AL6" s="406"/>
      <c r="AM6" s="406"/>
      <c r="AN6" s="406"/>
      <c r="AO6" s="406"/>
      <c r="AP6" s="406"/>
      <c r="AQ6" s="406"/>
      <c r="AR6" s="406"/>
      <c r="AS6" s="406"/>
      <c r="AT6" s="406"/>
      <c r="AU6" s="408"/>
      <c r="AV6" s="224"/>
      <c r="AW6" s="221"/>
      <c r="AX6" s="221"/>
      <c r="AY6" s="221"/>
      <c r="AZ6" s="2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14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</row>
    <row r="7" spans="1:100" ht="37.5" thickBot="1" x14ac:dyDescent="0.3">
      <c r="A7" s="425"/>
      <c r="B7" s="260">
        <v>1</v>
      </c>
      <c r="C7" s="113" t="s">
        <v>0</v>
      </c>
      <c r="D7" s="113" t="s">
        <v>1</v>
      </c>
      <c r="E7" s="249">
        <v>20</v>
      </c>
      <c r="F7" s="269">
        <v>35</v>
      </c>
      <c r="G7" s="115" t="s">
        <v>274</v>
      </c>
      <c r="H7" s="435"/>
      <c r="I7" s="435"/>
      <c r="J7" s="435"/>
      <c r="K7" s="113"/>
      <c r="L7" s="113"/>
      <c r="M7" s="295"/>
      <c r="N7" s="123"/>
      <c r="O7" s="113"/>
      <c r="P7" s="113"/>
      <c r="Q7" s="113"/>
      <c r="R7" s="253"/>
      <c r="S7" s="294"/>
      <c r="T7" s="432"/>
      <c r="U7" s="406"/>
      <c r="V7" s="406"/>
      <c r="W7" s="406"/>
      <c r="X7" s="406"/>
      <c r="Y7" s="417"/>
      <c r="Z7" s="406"/>
      <c r="AA7" s="406"/>
      <c r="AB7" s="406"/>
      <c r="AC7" s="406"/>
      <c r="AD7" s="406"/>
      <c r="AE7" s="404"/>
      <c r="AF7" s="404"/>
      <c r="AG7" s="404"/>
      <c r="AH7" s="401"/>
      <c r="AI7" s="401"/>
      <c r="AJ7" s="413"/>
      <c r="AK7" s="400"/>
      <c r="AL7" s="406"/>
      <c r="AM7" s="406"/>
      <c r="AN7" s="406"/>
      <c r="AO7" s="406"/>
      <c r="AP7" s="406"/>
      <c r="AQ7" s="406"/>
      <c r="AR7" s="406"/>
      <c r="AS7" s="406"/>
      <c r="AT7" s="406"/>
      <c r="AU7" s="408"/>
      <c r="AV7" s="225"/>
      <c r="AW7" s="226"/>
      <c r="AX7" s="226"/>
      <c r="AY7" s="226"/>
      <c r="AZ7" s="226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95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</row>
    <row r="8" spans="1:100" ht="36.75" x14ac:dyDescent="0.25">
      <c r="A8" s="425" t="s">
        <v>428</v>
      </c>
      <c r="B8" s="260">
        <v>1</v>
      </c>
      <c r="C8" s="113" t="s">
        <v>0</v>
      </c>
      <c r="D8" s="113" t="s">
        <v>1</v>
      </c>
      <c r="E8" s="249">
        <v>35</v>
      </c>
      <c r="F8" s="269">
        <v>60</v>
      </c>
      <c r="G8" s="115" t="s">
        <v>276</v>
      </c>
      <c r="H8" s="430" t="s">
        <v>281</v>
      </c>
      <c r="I8" s="435"/>
      <c r="J8" s="435"/>
      <c r="K8" s="253"/>
      <c r="L8" s="253"/>
      <c r="M8" s="294"/>
      <c r="N8" s="285"/>
      <c r="O8" s="253"/>
      <c r="P8" s="253"/>
      <c r="Q8" s="253"/>
      <c r="R8" s="253"/>
      <c r="S8" s="294"/>
      <c r="T8" s="432" t="s">
        <v>288</v>
      </c>
      <c r="U8" s="448">
        <v>5.8</v>
      </c>
      <c r="V8" s="406" t="s">
        <v>289</v>
      </c>
      <c r="W8" s="406" t="s">
        <v>290</v>
      </c>
      <c r="X8" s="448" t="s">
        <v>291</v>
      </c>
      <c r="Y8" s="448" t="s">
        <v>292</v>
      </c>
      <c r="Z8" s="406" t="s">
        <v>287</v>
      </c>
      <c r="AA8" s="406">
        <v>37.61</v>
      </c>
      <c r="AB8" s="406">
        <v>7.14</v>
      </c>
      <c r="AC8" s="406">
        <v>1.07</v>
      </c>
      <c r="AD8" s="406">
        <v>5.61</v>
      </c>
      <c r="AE8" s="418">
        <f>AB8/SUM(AA8:AD9)*100</f>
        <v>13.882947695897336</v>
      </c>
      <c r="AF8" s="401">
        <f>AC8*390</f>
        <v>417.3</v>
      </c>
      <c r="AG8" s="401">
        <f>AB8/SUM(AA8:AD9)*100</f>
        <v>13.882947695897336</v>
      </c>
      <c r="AH8" s="401">
        <f>SUM(AA8:AD9)</f>
        <v>51.43</v>
      </c>
      <c r="AI8" s="401">
        <v>26</v>
      </c>
      <c r="AJ8" s="413">
        <v>0.2</v>
      </c>
      <c r="AK8" s="401"/>
      <c r="AL8" s="448">
        <v>13.33</v>
      </c>
      <c r="AM8" s="406">
        <v>20.5</v>
      </c>
      <c r="AN8" s="406">
        <v>1</v>
      </c>
      <c r="AO8" s="406"/>
      <c r="AP8" s="406"/>
      <c r="AQ8" s="406">
        <v>34.9</v>
      </c>
      <c r="AR8" s="406"/>
      <c r="AS8" s="406"/>
      <c r="AT8" s="406"/>
      <c r="AU8" s="408"/>
      <c r="AV8" s="450"/>
      <c r="AW8" s="405"/>
      <c r="AX8" s="405"/>
      <c r="AY8" s="460"/>
      <c r="AZ8" s="450" t="s">
        <v>499</v>
      </c>
      <c r="BA8" s="405">
        <v>9</v>
      </c>
      <c r="BB8" s="405"/>
      <c r="BC8" s="405"/>
      <c r="BD8" s="405"/>
      <c r="BE8" s="405">
        <v>9</v>
      </c>
      <c r="BF8" s="405"/>
      <c r="BG8" s="405">
        <v>8</v>
      </c>
      <c r="BH8" s="405"/>
      <c r="BI8" s="405">
        <v>33</v>
      </c>
      <c r="BJ8" s="405"/>
      <c r="BK8" s="405">
        <v>3</v>
      </c>
      <c r="BL8" s="405">
        <v>6</v>
      </c>
      <c r="BM8" s="405"/>
      <c r="BN8" s="405"/>
      <c r="BO8" s="405"/>
      <c r="BP8" s="460">
        <v>3</v>
      </c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</row>
    <row r="9" spans="1:100" ht="37.5" thickBot="1" x14ac:dyDescent="0.3">
      <c r="A9" s="446"/>
      <c r="B9" s="263">
        <v>1</v>
      </c>
      <c r="C9" s="94" t="s">
        <v>0</v>
      </c>
      <c r="D9" s="94" t="s">
        <v>1</v>
      </c>
      <c r="E9" s="258">
        <v>60</v>
      </c>
      <c r="F9" s="267">
        <v>80</v>
      </c>
      <c r="G9" s="126" t="s">
        <v>275</v>
      </c>
      <c r="H9" s="441"/>
      <c r="I9" s="436"/>
      <c r="J9" s="436"/>
      <c r="K9" s="257"/>
      <c r="L9" s="257"/>
      <c r="M9" s="277"/>
      <c r="N9" s="93"/>
      <c r="O9" s="257"/>
      <c r="P9" s="257"/>
      <c r="Q9" s="257"/>
      <c r="R9" s="257"/>
      <c r="S9" s="277"/>
      <c r="T9" s="447"/>
      <c r="U9" s="449"/>
      <c r="V9" s="409"/>
      <c r="W9" s="409"/>
      <c r="X9" s="449"/>
      <c r="Y9" s="449"/>
      <c r="Z9" s="409"/>
      <c r="AA9" s="409"/>
      <c r="AB9" s="409"/>
      <c r="AC9" s="409"/>
      <c r="AD9" s="409"/>
      <c r="AE9" s="461"/>
      <c r="AF9" s="402"/>
      <c r="AG9" s="402"/>
      <c r="AH9" s="402"/>
      <c r="AI9" s="402"/>
      <c r="AJ9" s="466"/>
      <c r="AK9" s="402"/>
      <c r="AL9" s="449"/>
      <c r="AM9" s="409"/>
      <c r="AN9" s="409"/>
      <c r="AO9" s="409"/>
      <c r="AP9" s="409"/>
      <c r="AQ9" s="409"/>
      <c r="AR9" s="409"/>
      <c r="AS9" s="409"/>
      <c r="AT9" s="409"/>
      <c r="AU9" s="410"/>
      <c r="AV9" s="474"/>
      <c r="AW9" s="409"/>
      <c r="AX9" s="409"/>
      <c r="AY9" s="470"/>
      <c r="AZ9" s="474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70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</row>
    <row r="10" spans="1:100" x14ac:dyDescent="0.25">
      <c r="A10" s="439" t="s">
        <v>277</v>
      </c>
      <c r="B10" s="259">
        <v>2</v>
      </c>
      <c r="C10" s="66" t="s">
        <v>2</v>
      </c>
      <c r="D10" s="66" t="s">
        <v>3</v>
      </c>
      <c r="E10" s="250">
        <v>0</v>
      </c>
      <c r="F10" s="262">
        <v>12</v>
      </c>
      <c r="G10" s="108" t="s">
        <v>241</v>
      </c>
      <c r="H10" s="433" t="s">
        <v>259</v>
      </c>
      <c r="I10" s="434" t="s">
        <v>522</v>
      </c>
      <c r="J10" s="434" t="s">
        <v>354</v>
      </c>
      <c r="K10" s="254" t="s">
        <v>179</v>
      </c>
      <c r="L10" s="254" t="s">
        <v>151</v>
      </c>
      <c r="M10" s="293" t="s">
        <v>300</v>
      </c>
      <c r="N10" s="287"/>
      <c r="O10" s="254"/>
      <c r="P10" s="254"/>
      <c r="Q10" s="254">
        <v>39</v>
      </c>
      <c r="R10" s="254"/>
      <c r="S10" s="293"/>
      <c r="T10" s="440" t="s">
        <v>282</v>
      </c>
      <c r="U10" s="405">
        <v>1.4</v>
      </c>
      <c r="V10" s="405" t="s">
        <v>283</v>
      </c>
      <c r="W10" s="405" t="s">
        <v>284</v>
      </c>
      <c r="X10" s="405" t="s">
        <v>285</v>
      </c>
      <c r="Y10" s="405" t="s">
        <v>286</v>
      </c>
      <c r="Z10" s="405" t="s">
        <v>287</v>
      </c>
      <c r="AA10" s="405">
        <v>35.92</v>
      </c>
      <c r="AB10" s="405">
        <v>3.26</v>
      </c>
      <c r="AC10" s="405">
        <v>0.77</v>
      </c>
      <c r="AD10" s="405">
        <v>0.39</v>
      </c>
      <c r="AE10" s="411">
        <f>AD10/SUM(AA10:AD11)*100</f>
        <v>0.96678235002478929</v>
      </c>
      <c r="AF10" s="411">
        <f>AC10*390</f>
        <v>300.3</v>
      </c>
      <c r="AG10" s="411">
        <f>AB10/SUM(AA10:AD11)*100</f>
        <v>8.0813088745661865</v>
      </c>
      <c r="AH10" s="414">
        <f>SUM(AA10:AD11)</f>
        <v>40.340000000000003</v>
      </c>
      <c r="AI10" s="414">
        <v>21</v>
      </c>
      <c r="AJ10" s="415">
        <v>0.6</v>
      </c>
      <c r="AK10" s="399">
        <v>1</v>
      </c>
      <c r="AL10" s="405">
        <v>1.35</v>
      </c>
      <c r="AM10" s="405">
        <v>18.8</v>
      </c>
      <c r="AN10" s="405">
        <v>4</v>
      </c>
      <c r="AO10" s="405">
        <v>30</v>
      </c>
      <c r="AP10" s="405">
        <v>77</v>
      </c>
      <c r="AQ10" s="405">
        <v>3</v>
      </c>
      <c r="AR10" s="405">
        <v>0.26</v>
      </c>
      <c r="AS10" s="405">
        <v>1.43</v>
      </c>
      <c r="AT10" s="405">
        <v>1.17</v>
      </c>
      <c r="AU10" s="407">
        <v>9.68</v>
      </c>
      <c r="AV10" s="222"/>
      <c r="AW10" s="223"/>
      <c r="AX10" s="223"/>
      <c r="AY10" s="227"/>
      <c r="AZ10" s="230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29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</row>
    <row r="11" spans="1:100" ht="48.75" x14ac:dyDescent="0.25">
      <c r="A11" s="425"/>
      <c r="B11" s="260">
        <v>2</v>
      </c>
      <c r="C11" s="113" t="s">
        <v>2</v>
      </c>
      <c r="D11" s="113" t="s">
        <v>3</v>
      </c>
      <c r="E11" s="249">
        <v>12</v>
      </c>
      <c r="F11" s="269">
        <v>25</v>
      </c>
      <c r="G11" s="115" t="s">
        <v>298</v>
      </c>
      <c r="H11" s="430"/>
      <c r="I11" s="435"/>
      <c r="J11" s="435"/>
      <c r="K11" s="253"/>
      <c r="L11" s="253"/>
      <c r="M11" s="294"/>
      <c r="N11" s="285"/>
      <c r="O11" s="253"/>
      <c r="P11" s="253"/>
      <c r="Q11" s="253"/>
      <c r="R11" s="253"/>
      <c r="S11" s="294"/>
      <c r="T11" s="432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4"/>
      <c r="AF11" s="404"/>
      <c r="AG11" s="404"/>
      <c r="AH11" s="401"/>
      <c r="AI11" s="401"/>
      <c r="AJ11" s="413"/>
      <c r="AK11" s="400"/>
      <c r="AL11" s="406"/>
      <c r="AM11" s="406"/>
      <c r="AN11" s="406"/>
      <c r="AO11" s="406"/>
      <c r="AP11" s="406"/>
      <c r="AQ11" s="406"/>
      <c r="AR11" s="406"/>
      <c r="AS11" s="406"/>
      <c r="AT11" s="406"/>
      <c r="AU11" s="408"/>
      <c r="AV11" s="224"/>
      <c r="AW11" s="221"/>
      <c r="AX11" s="221"/>
      <c r="AY11" s="228"/>
      <c r="AZ11" s="22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</row>
    <row r="12" spans="1:100" ht="61.5" thickBot="1" x14ac:dyDescent="0.3">
      <c r="A12" s="61" t="s">
        <v>280</v>
      </c>
      <c r="B12" s="263">
        <v>2</v>
      </c>
      <c r="C12" s="94" t="s">
        <v>2</v>
      </c>
      <c r="D12" s="94" t="s">
        <v>3</v>
      </c>
      <c r="E12" s="258">
        <v>25</v>
      </c>
      <c r="F12" s="267">
        <v>80</v>
      </c>
      <c r="G12" s="126" t="s">
        <v>299</v>
      </c>
      <c r="H12" s="257" t="s">
        <v>281</v>
      </c>
      <c r="I12" s="436"/>
      <c r="J12" s="436"/>
      <c r="K12" s="257"/>
      <c r="L12" s="257"/>
      <c r="M12" s="277"/>
      <c r="N12" s="93"/>
      <c r="O12" s="257"/>
      <c r="P12" s="257"/>
      <c r="Q12" s="257"/>
      <c r="R12" s="257"/>
      <c r="S12" s="277"/>
      <c r="T12" s="125" t="s">
        <v>288</v>
      </c>
      <c r="U12" s="185">
        <v>5.8</v>
      </c>
      <c r="V12" s="79" t="s">
        <v>289</v>
      </c>
      <c r="W12" s="79" t="s">
        <v>290</v>
      </c>
      <c r="X12" s="185" t="s">
        <v>291</v>
      </c>
      <c r="Y12" s="185" t="s">
        <v>292</v>
      </c>
      <c r="Z12" s="79" t="s">
        <v>287</v>
      </c>
      <c r="AA12" s="79">
        <v>37.61</v>
      </c>
      <c r="AB12" s="79">
        <v>7.14</v>
      </c>
      <c r="AC12" s="79">
        <v>1.07</v>
      </c>
      <c r="AD12" s="79">
        <v>5.61</v>
      </c>
      <c r="AE12" s="186">
        <f>AD12/SUM(AA12:AD12)*100</f>
        <v>10.908030332490764</v>
      </c>
      <c r="AF12" s="163">
        <f>AC12*390</f>
        <v>417.3</v>
      </c>
      <c r="AG12" s="163">
        <f>AB12/SUM(AA12:AD12)*100</f>
        <v>13.882947695897336</v>
      </c>
      <c r="AH12" s="163">
        <f>SUM(AA12:AD12)</f>
        <v>51.43</v>
      </c>
      <c r="AI12" s="164">
        <v>26</v>
      </c>
      <c r="AJ12" s="164">
        <v>0.2</v>
      </c>
      <c r="AK12" s="163"/>
      <c r="AL12" s="185">
        <v>13.33</v>
      </c>
      <c r="AM12" s="79">
        <v>20.5</v>
      </c>
      <c r="AN12" s="79">
        <v>1</v>
      </c>
      <c r="AO12" s="79"/>
      <c r="AP12" s="79"/>
      <c r="AQ12" s="79">
        <v>34.9</v>
      </c>
      <c r="AR12" s="79"/>
      <c r="AS12" s="79"/>
      <c r="AT12" s="79"/>
      <c r="AU12" s="165"/>
      <c r="AV12" s="104"/>
      <c r="AW12" s="79"/>
      <c r="AX12" s="79"/>
      <c r="AY12" s="95"/>
      <c r="AZ12" s="125" t="s">
        <v>499</v>
      </c>
      <c r="BA12" s="79">
        <v>9</v>
      </c>
      <c r="BB12" s="79"/>
      <c r="BC12" s="79"/>
      <c r="BD12" s="79"/>
      <c r="BE12" s="79">
        <v>9</v>
      </c>
      <c r="BF12" s="79"/>
      <c r="BG12" s="79">
        <v>8</v>
      </c>
      <c r="BH12" s="79"/>
      <c r="BI12" s="79">
        <v>33</v>
      </c>
      <c r="BJ12" s="79"/>
      <c r="BK12" s="79">
        <v>3</v>
      </c>
      <c r="BL12" s="79">
        <v>6</v>
      </c>
      <c r="BM12" s="79"/>
      <c r="BN12" s="79"/>
      <c r="BO12" s="79"/>
      <c r="BP12" s="95">
        <v>3</v>
      </c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</row>
    <row r="13" spans="1:100" ht="15" customHeight="1" x14ac:dyDescent="0.25">
      <c r="A13" s="429" t="s">
        <v>277</v>
      </c>
      <c r="B13" s="271">
        <v>3</v>
      </c>
      <c r="C13" s="128" t="s">
        <v>5</v>
      </c>
      <c r="D13" s="128" t="s">
        <v>4</v>
      </c>
      <c r="E13" s="248">
        <v>0</v>
      </c>
      <c r="F13" s="266">
        <v>3</v>
      </c>
      <c r="G13" s="130" t="s">
        <v>241</v>
      </c>
      <c r="H13" s="427" t="s">
        <v>259</v>
      </c>
      <c r="I13" s="434" t="s">
        <v>522</v>
      </c>
      <c r="J13" s="437" t="s">
        <v>355</v>
      </c>
      <c r="K13" s="251" t="s">
        <v>179</v>
      </c>
      <c r="L13" s="251" t="s">
        <v>296</v>
      </c>
      <c r="M13" s="296" t="s">
        <v>297</v>
      </c>
      <c r="N13" s="442">
        <v>6.2</v>
      </c>
      <c r="O13" s="427">
        <v>0.9</v>
      </c>
      <c r="P13" s="427" t="s">
        <v>110</v>
      </c>
      <c r="Q13" s="427">
        <v>41</v>
      </c>
      <c r="R13" s="427" t="s">
        <v>136</v>
      </c>
      <c r="S13" s="444" t="s">
        <v>109</v>
      </c>
      <c r="T13" s="431" t="s">
        <v>282</v>
      </c>
      <c r="U13" s="426">
        <v>1.4</v>
      </c>
      <c r="V13" s="426" t="s">
        <v>283</v>
      </c>
      <c r="W13" s="426" t="s">
        <v>284</v>
      </c>
      <c r="X13" s="426" t="s">
        <v>285</v>
      </c>
      <c r="Y13" s="426" t="s">
        <v>286</v>
      </c>
      <c r="Z13" s="426" t="s">
        <v>287</v>
      </c>
      <c r="AA13" s="426">
        <v>35.92</v>
      </c>
      <c r="AB13" s="426">
        <v>3.26</v>
      </c>
      <c r="AC13" s="426">
        <v>0.77</v>
      </c>
      <c r="AD13" s="426">
        <v>0.39</v>
      </c>
      <c r="AE13" s="420">
        <f>AD13/SUM(AA13:AD15)*100</f>
        <v>0.96678235002478929</v>
      </c>
      <c r="AF13" s="420">
        <f>AC13*390</f>
        <v>300.3</v>
      </c>
      <c r="AG13" s="420">
        <f>AB13/SUM(AA13:AD15)*100</f>
        <v>8.0813088745661865</v>
      </c>
      <c r="AH13" s="422">
        <f>SUM(AA13:AD15)</f>
        <v>40.340000000000003</v>
      </c>
      <c r="AI13" s="422">
        <v>21</v>
      </c>
      <c r="AJ13" s="462">
        <v>0.6</v>
      </c>
      <c r="AK13" s="403">
        <v>1</v>
      </c>
      <c r="AL13" s="426">
        <v>1.35</v>
      </c>
      <c r="AM13" s="426">
        <v>18.8</v>
      </c>
      <c r="AN13" s="426">
        <v>4</v>
      </c>
      <c r="AO13" s="426">
        <v>30</v>
      </c>
      <c r="AP13" s="426">
        <v>77</v>
      </c>
      <c r="AQ13" s="426">
        <v>3</v>
      </c>
      <c r="AR13" s="426">
        <v>0.26</v>
      </c>
      <c r="AS13" s="426">
        <v>1.43</v>
      </c>
      <c r="AT13" s="426">
        <v>1.17</v>
      </c>
      <c r="AU13" s="469">
        <v>9.68</v>
      </c>
      <c r="AV13" s="222"/>
      <c r="AW13" s="223"/>
      <c r="AX13" s="68"/>
      <c r="AY13" s="107"/>
      <c r="AZ13" s="127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29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</row>
    <row r="14" spans="1:100" ht="24.75" x14ac:dyDescent="0.25">
      <c r="A14" s="425"/>
      <c r="B14" s="260">
        <v>3</v>
      </c>
      <c r="C14" s="113" t="s">
        <v>5</v>
      </c>
      <c r="D14" s="113" t="s">
        <v>4</v>
      </c>
      <c r="E14" s="249">
        <v>3</v>
      </c>
      <c r="F14" s="269">
        <v>12</v>
      </c>
      <c r="G14" s="115" t="s">
        <v>273</v>
      </c>
      <c r="H14" s="430"/>
      <c r="I14" s="435"/>
      <c r="J14" s="435"/>
      <c r="K14" s="253"/>
      <c r="L14" s="253"/>
      <c r="M14" s="294"/>
      <c r="N14" s="443"/>
      <c r="O14" s="430"/>
      <c r="P14" s="430"/>
      <c r="Q14" s="430"/>
      <c r="R14" s="430"/>
      <c r="S14" s="445"/>
      <c r="T14" s="432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4"/>
      <c r="AF14" s="404"/>
      <c r="AG14" s="404"/>
      <c r="AH14" s="401"/>
      <c r="AI14" s="401"/>
      <c r="AJ14" s="413"/>
      <c r="AK14" s="400"/>
      <c r="AL14" s="406"/>
      <c r="AM14" s="406"/>
      <c r="AN14" s="406"/>
      <c r="AO14" s="406"/>
      <c r="AP14" s="406"/>
      <c r="AQ14" s="406"/>
      <c r="AR14" s="406"/>
      <c r="AS14" s="406"/>
      <c r="AT14" s="406"/>
      <c r="AU14" s="408"/>
      <c r="AV14" s="224"/>
      <c r="AW14" s="221"/>
      <c r="AX14" s="19"/>
      <c r="AY14" s="114"/>
      <c r="AZ14" s="112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14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x14ac:dyDescent="0.25">
      <c r="A15" s="425"/>
      <c r="B15" s="260">
        <v>3</v>
      </c>
      <c r="C15" s="113" t="s">
        <v>5</v>
      </c>
      <c r="D15" s="113" t="s">
        <v>4</v>
      </c>
      <c r="E15" s="249">
        <v>12</v>
      </c>
      <c r="F15" s="269">
        <v>30</v>
      </c>
      <c r="G15" s="123" t="s">
        <v>293</v>
      </c>
      <c r="H15" s="253"/>
      <c r="I15" s="435"/>
      <c r="J15" s="435"/>
      <c r="K15" s="253"/>
      <c r="L15" s="253"/>
      <c r="M15" s="294"/>
      <c r="N15" s="285"/>
      <c r="O15" s="253"/>
      <c r="P15" s="253"/>
      <c r="Q15" s="253"/>
      <c r="R15" s="253"/>
      <c r="S15" s="294"/>
      <c r="T15" s="112"/>
      <c r="U15" s="19"/>
      <c r="V15" s="19"/>
      <c r="W15" s="19"/>
      <c r="X15" s="19"/>
      <c r="Y15" s="19"/>
      <c r="Z15" s="19"/>
      <c r="AA15" s="406"/>
      <c r="AB15" s="406"/>
      <c r="AC15" s="406"/>
      <c r="AD15" s="406"/>
      <c r="AE15" s="404"/>
      <c r="AF15" s="404"/>
      <c r="AG15" s="404"/>
      <c r="AH15" s="401"/>
      <c r="AI15" s="401"/>
      <c r="AJ15" s="413"/>
      <c r="AK15" s="400"/>
      <c r="AL15" s="406"/>
      <c r="AM15" s="406"/>
      <c r="AN15" s="406"/>
      <c r="AO15" s="406"/>
      <c r="AP15" s="406"/>
      <c r="AQ15" s="406"/>
      <c r="AR15" s="406"/>
      <c r="AS15" s="406"/>
      <c r="AT15" s="406"/>
      <c r="AU15" s="408"/>
      <c r="AV15" s="224"/>
      <c r="AW15" s="221"/>
      <c r="AX15" s="19"/>
      <c r="AY15" s="114"/>
      <c r="AZ15" s="112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14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ht="48.75" x14ac:dyDescent="0.25">
      <c r="A16" s="59"/>
      <c r="B16" s="260">
        <v>3</v>
      </c>
      <c r="C16" s="113" t="s">
        <v>5</v>
      </c>
      <c r="D16" s="113" t="s">
        <v>4</v>
      </c>
      <c r="E16" s="249">
        <v>30</v>
      </c>
      <c r="F16" s="269">
        <v>50</v>
      </c>
      <c r="G16" s="115" t="s">
        <v>294</v>
      </c>
      <c r="H16" s="430" t="s">
        <v>281</v>
      </c>
      <c r="I16" s="435"/>
      <c r="J16" s="435"/>
      <c r="K16" s="253"/>
      <c r="L16" s="253"/>
      <c r="M16" s="294"/>
      <c r="N16" s="285">
        <v>7.4</v>
      </c>
      <c r="O16" s="253">
        <v>0.7</v>
      </c>
      <c r="P16" s="253" t="s">
        <v>110</v>
      </c>
      <c r="Q16" s="253">
        <v>41</v>
      </c>
      <c r="R16" s="253" t="s">
        <v>136</v>
      </c>
      <c r="S16" s="294" t="s">
        <v>109</v>
      </c>
      <c r="T16" s="112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24"/>
      <c r="AF16" s="121"/>
      <c r="AG16" s="124"/>
      <c r="AH16" s="121"/>
      <c r="AI16" s="85"/>
      <c r="AJ16" s="85"/>
      <c r="AK16" s="121"/>
      <c r="AL16" s="19"/>
      <c r="AM16" s="19"/>
      <c r="AN16" s="19"/>
      <c r="AO16" s="19"/>
      <c r="AP16" s="19"/>
      <c r="AQ16" s="19"/>
      <c r="AR16" s="19"/>
      <c r="AS16" s="19"/>
      <c r="AT16" s="19"/>
      <c r="AU16" s="122"/>
      <c r="AV16" s="20"/>
      <c r="AW16" s="19"/>
      <c r="AX16" s="19"/>
      <c r="AY16" s="114"/>
      <c r="AZ16" s="112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14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ht="49.5" thickBot="1" x14ac:dyDescent="0.3">
      <c r="A17" s="59" t="s">
        <v>280</v>
      </c>
      <c r="B17" s="263">
        <v>3</v>
      </c>
      <c r="C17" s="94" t="s">
        <v>5</v>
      </c>
      <c r="D17" s="94" t="s">
        <v>4</v>
      </c>
      <c r="E17" s="258">
        <v>50</v>
      </c>
      <c r="F17" s="267">
        <v>80</v>
      </c>
      <c r="G17" s="126" t="s">
        <v>295</v>
      </c>
      <c r="H17" s="441"/>
      <c r="I17" s="436"/>
      <c r="J17" s="436"/>
      <c r="K17" s="257"/>
      <c r="L17" s="257"/>
      <c r="M17" s="277"/>
      <c r="N17" s="93">
        <v>7.2</v>
      </c>
      <c r="O17" s="257">
        <v>1.4</v>
      </c>
      <c r="P17" s="257" t="s">
        <v>110</v>
      </c>
      <c r="Q17" s="257">
        <v>41</v>
      </c>
      <c r="R17" s="257" t="s">
        <v>136</v>
      </c>
      <c r="S17" s="277" t="s">
        <v>109</v>
      </c>
      <c r="T17" s="112" t="s">
        <v>288</v>
      </c>
      <c r="U17" s="119">
        <v>5.8</v>
      </c>
      <c r="V17" s="19" t="s">
        <v>289</v>
      </c>
      <c r="W17" s="19" t="s">
        <v>290</v>
      </c>
      <c r="X17" s="119" t="s">
        <v>291</v>
      </c>
      <c r="Y17" s="119" t="s">
        <v>292</v>
      </c>
      <c r="Z17" s="19" t="s">
        <v>287</v>
      </c>
      <c r="AA17" s="19">
        <v>37.61</v>
      </c>
      <c r="AB17" s="19">
        <v>7.14</v>
      </c>
      <c r="AC17" s="19">
        <v>1.07</v>
      </c>
      <c r="AD17" s="19">
        <v>5.61</v>
      </c>
      <c r="AE17" s="120">
        <f>AD17/SUM(AA17:AD17)*100</f>
        <v>10.908030332490764</v>
      </c>
      <c r="AF17" s="121">
        <f>AC17*390</f>
        <v>417.3</v>
      </c>
      <c r="AG17" s="121">
        <f>AB17/SUM(AA17:AD17)*100</f>
        <v>13.882947695897336</v>
      </c>
      <c r="AH17" s="121">
        <f>SUM(AA17:AD17)</f>
        <v>51.43</v>
      </c>
      <c r="AI17" s="85">
        <v>26</v>
      </c>
      <c r="AJ17" s="85">
        <v>0.2</v>
      </c>
      <c r="AK17" s="121"/>
      <c r="AL17" s="119">
        <v>13.33</v>
      </c>
      <c r="AM17" s="19">
        <v>20.5</v>
      </c>
      <c r="AN17" s="19">
        <v>1</v>
      </c>
      <c r="AO17" s="19"/>
      <c r="AP17" s="19"/>
      <c r="AQ17" s="19">
        <v>34.9</v>
      </c>
      <c r="AR17" s="19"/>
      <c r="AS17" s="19"/>
      <c r="AT17" s="19"/>
      <c r="AU17" s="122"/>
      <c r="AV17" s="20"/>
      <c r="AW17" s="19"/>
      <c r="AX17" s="19"/>
      <c r="AY17" s="114"/>
      <c r="AZ17" s="112" t="s">
        <v>499</v>
      </c>
      <c r="BA17" s="19">
        <v>9</v>
      </c>
      <c r="BB17" s="19"/>
      <c r="BC17" s="19"/>
      <c r="BD17" s="19"/>
      <c r="BE17" s="19">
        <v>9</v>
      </c>
      <c r="BF17" s="19"/>
      <c r="BG17" s="19">
        <v>8</v>
      </c>
      <c r="BH17" s="19"/>
      <c r="BI17" s="19">
        <v>33</v>
      </c>
      <c r="BJ17" s="19"/>
      <c r="BK17" s="19">
        <v>3</v>
      </c>
      <c r="BL17" s="19">
        <v>6</v>
      </c>
      <c r="BM17" s="19"/>
      <c r="BN17" s="19"/>
      <c r="BO17" s="19"/>
      <c r="BP17" s="114">
        <v>3</v>
      </c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x14ac:dyDescent="0.25">
      <c r="A18" s="59"/>
      <c r="B18" s="271">
        <v>4</v>
      </c>
      <c r="C18" s="128" t="s">
        <v>10</v>
      </c>
      <c r="D18" s="128" t="s">
        <v>11</v>
      </c>
      <c r="E18" s="248">
        <v>0</v>
      </c>
      <c r="F18" s="266">
        <v>12</v>
      </c>
      <c r="G18" s="130" t="s">
        <v>241</v>
      </c>
      <c r="H18" s="251"/>
      <c r="I18" s="437" t="s">
        <v>522</v>
      </c>
      <c r="J18" s="437" t="s">
        <v>354</v>
      </c>
      <c r="K18" s="251" t="s">
        <v>179</v>
      </c>
      <c r="L18" s="251" t="s">
        <v>239</v>
      </c>
      <c r="M18" s="296" t="s">
        <v>305</v>
      </c>
      <c r="N18" s="286"/>
      <c r="O18" s="251"/>
      <c r="P18" s="251"/>
      <c r="Q18" s="251">
        <v>28</v>
      </c>
      <c r="R18" s="251"/>
      <c r="S18" s="296"/>
      <c r="T18" s="112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24"/>
      <c r="AF18" s="121"/>
      <c r="AG18" s="124"/>
      <c r="AH18" s="121"/>
      <c r="AI18" s="85"/>
      <c r="AJ18" s="85"/>
      <c r="AK18" s="121"/>
      <c r="AL18" s="19"/>
      <c r="AM18" s="19"/>
      <c r="AN18" s="19"/>
      <c r="AO18" s="19"/>
      <c r="AP18" s="19"/>
      <c r="AQ18" s="19"/>
      <c r="AR18" s="19"/>
      <c r="AS18" s="19"/>
      <c r="AT18" s="19"/>
      <c r="AU18" s="122"/>
      <c r="AV18" s="20"/>
      <c r="AW18" s="19"/>
      <c r="AX18" s="19"/>
      <c r="AY18" s="114"/>
      <c r="AZ18" s="112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14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ht="24.75" x14ac:dyDescent="0.25">
      <c r="A19" s="59"/>
      <c r="B19" s="260">
        <v>4</v>
      </c>
      <c r="C19" s="113" t="s">
        <v>10</v>
      </c>
      <c r="D19" s="113" t="s">
        <v>11</v>
      </c>
      <c r="E19" s="249">
        <v>12</v>
      </c>
      <c r="F19" s="269">
        <v>18</v>
      </c>
      <c r="G19" s="115" t="s">
        <v>273</v>
      </c>
      <c r="H19" s="253"/>
      <c r="I19" s="435"/>
      <c r="J19" s="435"/>
      <c r="K19" s="253"/>
      <c r="L19" s="253"/>
      <c r="M19" s="294"/>
      <c r="N19" s="285"/>
      <c r="O19" s="253"/>
      <c r="P19" s="253"/>
      <c r="Q19" s="253"/>
      <c r="R19" s="253"/>
      <c r="S19" s="294"/>
      <c r="T19" s="112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24"/>
      <c r="AF19" s="121"/>
      <c r="AG19" s="124"/>
      <c r="AH19" s="121"/>
      <c r="AI19" s="85"/>
      <c r="AJ19" s="85"/>
      <c r="AK19" s="121"/>
      <c r="AL19" s="19"/>
      <c r="AM19" s="19"/>
      <c r="AN19" s="19"/>
      <c r="AO19" s="19"/>
      <c r="AP19" s="19"/>
      <c r="AQ19" s="19"/>
      <c r="AR19" s="19"/>
      <c r="AS19" s="19"/>
      <c r="AT19" s="19"/>
      <c r="AU19" s="122"/>
      <c r="AV19" s="20"/>
      <c r="AW19" s="19"/>
      <c r="AX19" s="19"/>
      <c r="AY19" s="114"/>
      <c r="AZ19" s="112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14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x14ac:dyDescent="0.25">
      <c r="A20" s="59"/>
      <c r="B20" s="260">
        <v>4</v>
      </c>
      <c r="C20" s="113" t="s">
        <v>10</v>
      </c>
      <c r="D20" s="113" t="s">
        <v>11</v>
      </c>
      <c r="E20" s="249">
        <v>18</v>
      </c>
      <c r="F20" s="269">
        <v>30</v>
      </c>
      <c r="G20" s="123" t="s">
        <v>301</v>
      </c>
      <c r="H20" s="253"/>
      <c r="I20" s="435"/>
      <c r="J20" s="435"/>
      <c r="K20" s="253"/>
      <c r="L20" s="253"/>
      <c r="M20" s="294"/>
      <c r="N20" s="285"/>
      <c r="O20" s="253"/>
      <c r="P20" s="253"/>
      <c r="Q20" s="253"/>
      <c r="R20" s="253"/>
      <c r="S20" s="294"/>
      <c r="T20" s="112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24"/>
      <c r="AF20" s="121"/>
      <c r="AG20" s="124"/>
      <c r="AH20" s="121"/>
      <c r="AI20" s="85"/>
      <c r="AJ20" s="85"/>
      <c r="AK20" s="121"/>
      <c r="AL20" s="19"/>
      <c r="AM20" s="19"/>
      <c r="AN20" s="19"/>
      <c r="AO20" s="19"/>
      <c r="AP20" s="19"/>
      <c r="AQ20" s="19"/>
      <c r="AR20" s="19"/>
      <c r="AS20" s="19"/>
      <c r="AT20" s="19"/>
      <c r="AU20" s="122"/>
      <c r="AV20" s="20"/>
      <c r="AW20" s="19"/>
      <c r="AX20" s="19"/>
      <c r="AY20" s="114"/>
      <c r="AZ20" s="112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14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ht="48.75" x14ac:dyDescent="0.25">
      <c r="A21" s="59"/>
      <c r="B21" s="260">
        <v>4</v>
      </c>
      <c r="C21" s="113" t="s">
        <v>10</v>
      </c>
      <c r="D21" s="113" t="s">
        <v>11</v>
      </c>
      <c r="E21" s="249">
        <v>30</v>
      </c>
      <c r="F21" s="269">
        <v>40</v>
      </c>
      <c r="G21" s="115" t="s">
        <v>302</v>
      </c>
      <c r="H21" s="253"/>
      <c r="I21" s="435"/>
      <c r="J21" s="435"/>
      <c r="K21" s="253"/>
      <c r="L21" s="253"/>
      <c r="M21" s="294"/>
      <c r="N21" s="285"/>
      <c r="O21" s="253"/>
      <c r="P21" s="253"/>
      <c r="Q21" s="253"/>
      <c r="R21" s="253"/>
      <c r="S21" s="294"/>
      <c r="T21" s="112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24"/>
      <c r="AF21" s="121"/>
      <c r="AG21" s="124"/>
      <c r="AH21" s="121"/>
      <c r="AI21" s="85"/>
      <c r="AJ21" s="85"/>
      <c r="AK21" s="121"/>
      <c r="AL21" s="19"/>
      <c r="AM21" s="19"/>
      <c r="AN21" s="19"/>
      <c r="AO21" s="19"/>
      <c r="AP21" s="19"/>
      <c r="AQ21" s="19"/>
      <c r="AR21" s="19"/>
      <c r="AS21" s="19"/>
      <c r="AT21" s="19"/>
      <c r="AU21" s="122"/>
      <c r="AV21" s="20"/>
      <c r="AW21" s="19"/>
      <c r="AX21" s="19"/>
      <c r="AY21" s="114"/>
      <c r="AZ21" s="112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14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48.75" x14ac:dyDescent="0.25">
      <c r="A22" s="59"/>
      <c r="B22" s="260">
        <v>4</v>
      </c>
      <c r="C22" s="113" t="s">
        <v>10</v>
      </c>
      <c r="D22" s="113" t="s">
        <v>11</v>
      </c>
      <c r="E22" s="249">
        <v>40</v>
      </c>
      <c r="F22" s="269">
        <v>60</v>
      </c>
      <c r="G22" s="115" t="s">
        <v>303</v>
      </c>
      <c r="H22" s="253"/>
      <c r="I22" s="435"/>
      <c r="J22" s="435"/>
      <c r="K22" s="253"/>
      <c r="L22" s="253"/>
      <c r="M22" s="294"/>
      <c r="N22" s="285"/>
      <c r="O22" s="253"/>
      <c r="P22" s="253"/>
      <c r="Q22" s="253"/>
      <c r="R22" s="253"/>
      <c r="S22" s="294"/>
      <c r="T22" s="112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24"/>
      <c r="AF22" s="121"/>
      <c r="AG22" s="124"/>
      <c r="AH22" s="121"/>
      <c r="AI22" s="85"/>
      <c r="AJ22" s="85"/>
      <c r="AK22" s="121"/>
      <c r="AL22" s="19"/>
      <c r="AM22" s="19"/>
      <c r="AN22" s="19"/>
      <c r="AO22" s="19"/>
      <c r="AP22" s="19"/>
      <c r="AQ22" s="19"/>
      <c r="AR22" s="19"/>
      <c r="AS22" s="19"/>
      <c r="AT22" s="19"/>
      <c r="AU22" s="122"/>
      <c r="AV22" s="20"/>
      <c r="AW22" s="19"/>
      <c r="AX22" s="19"/>
      <c r="AY22" s="114"/>
      <c r="AZ22" s="112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14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37.5" thickBot="1" x14ac:dyDescent="0.3">
      <c r="A23" s="187"/>
      <c r="B23" s="261">
        <v>4</v>
      </c>
      <c r="C23" s="75" t="s">
        <v>10</v>
      </c>
      <c r="D23" s="75" t="s">
        <v>11</v>
      </c>
      <c r="E23" s="247">
        <v>60</v>
      </c>
      <c r="F23" s="264">
        <v>80</v>
      </c>
      <c r="G23" s="118" t="s">
        <v>304</v>
      </c>
      <c r="H23" s="252"/>
      <c r="I23" s="438"/>
      <c r="J23" s="438"/>
      <c r="K23" s="252"/>
      <c r="L23" s="252"/>
      <c r="M23" s="297"/>
      <c r="N23" s="289"/>
      <c r="O23" s="252"/>
      <c r="P23" s="252"/>
      <c r="Q23" s="252"/>
      <c r="R23" s="252"/>
      <c r="S23" s="297"/>
      <c r="T23" s="268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188"/>
      <c r="AF23" s="189"/>
      <c r="AG23" s="188"/>
      <c r="AH23" s="189"/>
      <c r="AI23" s="190"/>
      <c r="AJ23" s="190"/>
      <c r="AK23" s="189"/>
      <c r="AL23" s="76"/>
      <c r="AM23" s="76"/>
      <c r="AN23" s="76"/>
      <c r="AO23" s="76"/>
      <c r="AP23" s="76"/>
      <c r="AQ23" s="76"/>
      <c r="AR23" s="76"/>
      <c r="AS23" s="76"/>
      <c r="AT23" s="76"/>
      <c r="AU23" s="191"/>
      <c r="AV23" s="104"/>
      <c r="AW23" s="79"/>
      <c r="AX23" s="79"/>
      <c r="AY23" s="95"/>
      <c r="AZ23" s="117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7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27" customHeight="1" x14ac:dyDescent="0.25">
      <c r="A24" s="194" t="s">
        <v>429</v>
      </c>
      <c r="B24" s="259">
        <v>5</v>
      </c>
      <c r="C24" s="66" t="s">
        <v>6</v>
      </c>
      <c r="D24" s="66" t="s">
        <v>7</v>
      </c>
      <c r="E24" s="250">
        <v>0</v>
      </c>
      <c r="F24" s="262">
        <v>10</v>
      </c>
      <c r="G24" s="195" t="s">
        <v>212</v>
      </c>
      <c r="H24" s="254" t="s">
        <v>314</v>
      </c>
      <c r="I24" s="434" t="s">
        <v>522</v>
      </c>
      <c r="J24" s="434" t="s">
        <v>354</v>
      </c>
      <c r="K24" s="254" t="s">
        <v>179</v>
      </c>
      <c r="L24" s="254" t="s">
        <v>214</v>
      </c>
      <c r="M24" s="293" t="s">
        <v>135</v>
      </c>
      <c r="N24" s="287">
        <v>6.2</v>
      </c>
      <c r="O24" s="254">
        <v>1.3</v>
      </c>
      <c r="P24" s="254" t="s">
        <v>110</v>
      </c>
      <c r="Q24" s="254">
        <v>38</v>
      </c>
      <c r="R24" s="254" t="s">
        <v>136</v>
      </c>
      <c r="S24" s="293" t="s">
        <v>109</v>
      </c>
      <c r="T24" s="67" t="s">
        <v>315</v>
      </c>
      <c r="U24" s="68">
        <v>2.2999999999999998</v>
      </c>
      <c r="V24" s="68" t="s">
        <v>284</v>
      </c>
      <c r="W24" s="68" t="s">
        <v>316</v>
      </c>
      <c r="X24" s="68">
        <v>4</v>
      </c>
      <c r="Y24" s="68" t="s">
        <v>198</v>
      </c>
      <c r="Z24" s="68" t="s">
        <v>126</v>
      </c>
      <c r="AA24" s="68">
        <v>11.26</v>
      </c>
      <c r="AB24" s="68">
        <v>1.45</v>
      </c>
      <c r="AC24" s="68">
        <v>0.48</v>
      </c>
      <c r="AD24" s="68">
        <v>0.08</v>
      </c>
      <c r="AE24" s="173">
        <f>AD24/SUM(AA24:AD24)*100</f>
        <v>0.60286360211002266</v>
      </c>
      <c r="AF24" s="173">
        <f>AC24*390</f>
        <v>187.2</v>
      </c>
      <c r="AG24" s="173">
        <f>AB24/SUM(AA24:AD24)*100</f>
        <v>10.92690278824416</v>
      </c>
      <c r="AH24" s="173">
        <f>SUM(AA24:AD24)</f>
        <v>13.27</v>
      </c>
      <c r="AI24" s="70"/>
      <c r="AJ24" s="70">
        <v>0.7</v>
      </c>
      <c r="AK24" s="196">
        <f>AJ24*1.72</f>
        <v>1.204</v>
      </c>
      <c r="AL24" s="68"/>
      <c r="AM24" s="68"/>
      <c r="AN24" s="68">
        <v>3</v>
      </c>
      <c r="AO24" s="68">
        <v>110</v>
      </c>
      <c r="AP24" s="68">
        <v>30</v>
      </c>
      <c r="AQ24" s="68">
        <v>2.6</v>
      </c>
      <c r="AR24" s="68">
        <v>0.13</v>
      </c>
      <c r="AS24" s="68">
        <v>1.66</v>
      </c>
      <c r="AT24" s="68">
        <v>2.2799999999999998</v>
      </c>
      <c r="AU24" s="174">
        <v>14.24</v>
      </c>
      <c r="AV24" s="72"/>
      <c r="AW24" s="68"/>
      <c r="AX24" s="68"/>
      <c r="AY24" s="107"/>
      <c r="AZ24" s="67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107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4.25" customHeight="1" x14ac:dyDescent="0.25">
      <c r="A25" s="60"/>
      <c r="B25" s="260">
        <v>5</v>
      </c>
      <c r="C25" s="113" t="s">
        <v>6</v>
      </c>
      <c r="D25" s="113" t="s">
        <v>7</v>
      </c>
      <c r="E25" s="249">
        <v>10</v>
      </c>
      <c r="F25" s="269">
        <v>25</v>
      </c>
      <c r="G25" s="123" t="s">
        <v>211</v>
      </c>
      <c r="H25" s="253"/>
      <c r="I25" s="435"/>
      <c r="J25" s="435"/>
      <c r="K25" s="253"/>
      <c r="L25" s="253"/>
      <c r="M25" s="294"/>
      <c r="N25" s="285">
        <v>7.2</v>
      </c>
      <c r="O25" s="133">
        <v>1</v>
      </c>
      <c r="P25" s="253" t="s">
        <v>110</v>
      </c>
      <c r="Q25" s="253">
        <v>38</v>
      </c>
      <c r="R25" s="253" t="s">
        <v>136</v>
      </c>
      <c r="S25" s="294" t="s">
        <v>109</v>
      </c>
      <c r="T25" s="112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24"/>
      <c r="AF25" s="121"/>
      <c r="AG25" s="124"/>
      <c r="AH25" s="121"/>
      <c r="AI25" s="85"/>
      <c r="AJ25" s="85"/>
      <c r="AK25" s="121"/>
      <c r="AL25" s="19"/>
      <c r="AM25" s="19"/>
      <c r="AN25" s="19"/>
      <c r="AO25" s="19"/>
      <c r="AP25" s="19"/>
      <c r="AQ25" s="19"/>
      <c r="AR25" s="19"/>
      <c r="AS25" s="19"/>
      <c r="AT25" s="19"/>
      <c r="AU25" s="122"/>
      <c r="AV25" s="20"/>
      <c r="AW25" s="19"/>
      <c r="AX25" s="19"/>
      <c r="AY25" s="114"/>
      <c r="AZ25" s="112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14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29.25" customHeight="1" thickBot="1" x14ac:dyDescent="0.3">
      <c r="A26" s="61" t="s">
        <v>430</v>
      </c>
      <c r="B26" s="263">
        <v>5</v>
      </c>
      <c r="C26" s="94" t="s">
        <v>6</v>
      </c>
      <c r="D26" s="94" t="s">
        <v>7</v>
      </c>
      <c r="E26" s="258">
        <v>25</v>
      </c>
      <c r="F26" s="267">
        <v>80</v>
      </c>
      <c r="G26" s="126" t="s">
        <v>213</v>
      </c>
      <c r="H26" s="257" t="s">
        <v>259</v>
      </c>
      <c r="I26" s="436"/>
      <c r="J26" s="436"/>
      <c r="K26" s="257"/>
      <c r="L26" s="257"/>
      <c r="M26" s="277"/>
      <c r="N26" s="93">
        <v>7.4</v>
      </c>
      <c r="O26" s="257">
        <v>1.4</v>
      </c>
      <c r="P26" s="257" t="s">
        <v>110</v>
      </c>
      <c r="Q26" s="257">
        <v>38</v>
      </c>
      <c r="R26" s="257" t="s">
        <v>136</v>
      </c>
      <c r="S26" s="277" t="s">
        <v>109</v>
      </c>
      <c r="T26" s="125" t="s">
        <v>317</v>
      </c>
      <c r="U26" s="185">
        <v>5.6</v>
      </c>
      <c r="V26" s="79" t="s">
        <v>318</v>
      </c>
      <c r="W26" s="79" t="s">
        <v>319</v>
      </c>
      <c r="X26" s="79"/>
      <c r="Y26" s="185" t="s">
        <v>350</v>
      </c>
      <c r="Z26" s="79"/>
      <c r="AA26" s="79">
        <v>28.17</v>
      </c>
      <c r="AB26" s="79">
        <v>6.76</v>
      </c>
      <c r="AC26" s="79">
        <v>0.99</v>
      </c>
      <c r="AD26" s="79">
        <v>4.2300000000000004</v>
      </c>
      <c r="AE26" s="186">
        <f>AD26/SUM(AA26:AD26)*100</f>
        <v>10.535491905354919</v>
      </c>
      <c r="AF26" s="163">
        <f>AC26*390</f>
        <v>386.1</v>
      </c>
      <c r="AG26" s="186">
        <f>AB26/SUM(AA26:AD26)*100</f>
        <v>16.836861768368617</v>
      </c>
      <c r="AH26" s="163">
        <f>SUM(AA26:AD26)</f>
        <v>40.150000000000006</v>
      </c>
      <c r="AI26" s="164"/>
      <c r="AJ26" s="164"/>
      <c r="AK26" s="163"/>
      <c r="AL26" s="197">
        <v>8.1300000000000008</v>
      </c>
      <c r="AM26" s="79"/>
      <c r="AN26" s="79">
        <v>1</v>
      </c>
      <c r="AO26" s="79">
        <v>19</v>
      </c>
      <c r="AP26" s="79">
        <v>153</v>
      </c>
      <c r="AQ26" s="79">
        <v>21.8</v>
      </c>
      <c r="AR26" s="79">
        <v>0.36</v>
      </c>
      <c r="AS26" s="79">
        <v>0.82</v>
      </c>
      <c r="AT26" s="79">
        <v>1.28</v>
      </c>
      <c r="AU26" s="165">
        <v>11.42</v>
      </c>
      <c r="AV26" s="104"/>
      <c r="AW26" s="79"/>
      <c r="AX26" s="79"/>
      <c r="AY26" s="95"/>
      <c r="AZ26" s="125" t="s">
        <v>499</v>
      </c>
      <c r="BA26" s="79">
        <v>10</v>
      </c>
      <c r="BB26" s="79"/>
      <c r="BC26" s="79"/>
      <c r="BD26" s="79"/>
      <c r="BE26" s="79">
        <v>15</v>
      </c>
      <c r="BF26" s="79"/>
      <c r="BG26" s="79">
        <v>3</v>
      </c>
      <c r="BH26" s="79"/>
      <c r="BI26" s="79">
        <v>39</v>
      </c>
      <c r="BJ26" s="79"/>
      <c r="BK26" s="79">
        <v>5</v>
      </c>
      <c r="BL26" s="79">
        <v>7</v>
      </c>
      <c r="BM26" s="79"/>
      <c r="BN26" s="79"/>
      <c r="BO26" s="79"/>
      <c r="BP26" s="95">
        <v>7</v>
      </c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7.25" customHeight="1" x14ac:dyDescent="0.25">
      <c r="A27" s="439" t="s">
        <v>431</v>
      </c>
      <c r="B27" s="259">
        <v>6</v>
      </c>
      <c r="C27" s="66" t="s">
        <v>8</v>
      </c>
      <c r="D27" s="66" t="s">
        <v>9</v>
      </c>
      <c r="E27" s="250">
        <v>0</v>
      </c>
      <c r="F27" s="262">
        <v>15</v>
      </c>
      <c r="G27" s="108" t="s">
        <v>191</v>
      </c>
      <c r="H27" s="433" t="s">
        <v>130</v>
      </c>
      <c r="I27" s="434" t="s">
        <v>525</v>
      </c>
      <c r="J27" s="434" t="s">
        <v>349</v>
      </c>
      <c r="K27" s="254" t="s">
        <v>163</v>
      </c>
      <c r="L27" s="254" t="s">
        <v>195</v>
      </c>
      <c r="M27" s="293" t="s">
        <v>196</v>
      </c>
      <c r="N27" s="457">
        <v>5.6</v>
      </c>
      <c r="O27" s="433">
        <v>0.8</v>
      </c>
      <c r="P27" s="433" t="s">
        <v>107</v>
      </c>
      <c r="Q27" s="433">
        <v>22</v>
      </c>
      <c r="R27" s="433" t="s">
        <v>136</v>
      </c>
      <c r="S27" s="456" t="s">
        <v>109</v>
      </c>
      <c r="T27" s="67"/>
      <c r="U27" s="68"/>
      <c r="V27" s="68"/>
      <c r="W27" s="68"/>
      <c r="X27" s="405">
        <v>5</v>
      </c>
      <c r="Y27" s="405" t="s">
        <v>126</v>
      </c>
      <c r="Z27" s="405" t="s">
        <v>126</v>
      </c>
      <c r="AA27" s="405">
        <v>22.27</v>
      </c>
      <c r="AB27" s="405">
        <v>0.92</v>
      </c>
      <c r="AC27" s="405">
        <v>0.26</v>
      </c>
      <c r="AD27" s="405">
        <v>0.2</v>
      </c>
      <c r="AE27" s="411">
        <v>0.60286360211002266</v>
      </c>
      <c r="AF27" s="414">
        <f t="shared" ref="AF27:AF28" si="0">AC27*390</f>
        <v>101.4</v>
      </c>
      <c r="AG27" s="465">
        <v>16.836861768368617</v>
      </c>
      <c r="AH27" s="414">
        <f t="shared" ref="AH27:AH28" si="1">SUM(AA27:AD27)</f>
        <v>23.650000000000002</v>
      </c>
      <c r="AI27" s="414"/>
      <c r="AJ27" s="415">
        <v>0.6</v>
      </c>
      <c r="AK27" s="399">
        <f t="shared" ref="AK27:AK28" si="2">AJ27*1.72</f>
        <v>1.032</v>
      </c>
      <c r="AL27" s="405"/>
      <c r="AM27" s="405"/>
      <c r="AN27" s="405"/>
      <c r="AO27" s="405"/>
      <c r="AP27" s="405"/>
      <c r="AQ27" s="405"/>
      <c r="AR27" s="405"/>
      <c r="AS27" s="405"/>
      <c r="AT27" s="405"/>
      <c r="AU27" s="407"/>
      <c r="AV27" s="72"/>
      <c r="AW27" s="68"/>
      <c r="AX27" s="68"/>
      <c r="AY27" s="107"/>
      <c r="AZ27" s="67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107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30" customHeight="1" x14ac:dyDescent="0.25">
      <c r="A28" s="425"/>
      <c r="B28" s="260">
        <v>6</v>
      </c>
      <c r="C28" s="113" t="s">
        <v>8</v>
      </c>
      <c r="D28" s="113" t="s">
        <v>9</v>
      </c>
      <c r="E28" s="249">
        <v>15</v>
      </c>
      <c r="F28" s="269">
        <v>30</v>
      </c>
      <c r="G28" s="115" t="s">
        <v>192</v>
      </c>
      <c r="H28" s="430"/>
      <c r="I28" s="435"/>
      <c r="J28" s="435"/>
      <c r="K28" s="253"/>
      <c r="L28" s="253"/>
      <c r="M28" s="294"/>
      <c r="N28" s="443"/>
      <c r="O28" s="430"/>
      <c r="P28" s="430"/>
      <c r="Q28" s="430"/>
      <c r="R28" s="430"/>
      <c r="S28" s="445"/>
      <c r="T28" s="112"/>
      <c r="U28" s="19"/>
      <c r="V28" s="19"/>
      <c r="W28" s="19"/>
      <c r="X28" s="406"/>
      <c r="Y28" s="406"/>
      <c r="Z28" s="406"/>
      <c r="AA28" s="406"/>
      <c r="AB28" s="406"/>
      <c r="AC28" s="406"/>
      <c r="AD28" s="406"/>
      <c r="AE28" s="404"/>
      <c r="AF28" s="421">
        <f t="shared" si="0"/>
        <v>0</v>
      </c>
      <c r="AG28" s="418"/>
      <c r="AH28" s="401">
        <f t="shared" si="1"/>
        <v>0</v>
      </c>
      <c r="AI28" s="401"/>
      <c r="AJ28" s="413"/>
      <c r="AK28" s="404">
        <f t="shared" si="2"/>
        <v>0</v>
      </c>
      <c r="AL28" s="406"/>
      <c r="AM28" s="406"/>
      <c r="AN28" s="406"/>
      <c r="AO28" s="406"/>
      <c r="AP28" s="406"/>
      <c r="AQ28" s="406"/>
      <c r="AR28" s="406"/>
      <c r="AS28" s="406"/>
      <c r="AT28" s="406"/>
      <c r="AU28" s="408"/>
      <c r="AV28" s="20"/>
      <c r="AW28" s="19"/>
      <c r="AX28" s="19"/>
      <c r="AY28" s="114"/>
      <c r="AZ28" s="112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14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30" customHeight="1" x14ac:dyDescent="0.25">
      <c r="A29" s="59" t="s">
        <v>432</v>
      </c>
      <c r="B29" s="260">
        <v>6</v>
      </c>
      <c r="C29" s="113" t="s">
        <v>8</v>
      </c>
      <c r="D29" s="113" t="s">
        <v>9</v>
      </c>
      <c r="E29" s="249">
        <v>30</v>
      </c>
      <c r="F29" s="269">
        <v>75</v>
      </c>
      <c r="G29" s="115" t="s">
        <v>193</v>
      </c>
      <c r="H29" s="253" t="s">
        <v>197</v>
      </c>
      <c r="I29" s="435"/>
      <c r="J29" s="435"/>
      <c r="K29" s="253"/>
      <c r="L29" s="253"/>
      <c r="M29" s="294"/>
      <c r="N29" s="285">
        <v>5.5</v>
      </c>
      <c r="O29" s="253">
        <v>0.8</v>
      </c>
      <c r="P29" s="253" t="s">
        <v>107</v>
      </c>
      <c r="Q29" s="253">
        <v>22</v>
      </c>
      <c r="R29" s="253" t="s">
        <v>136</v>
      </c>
      <c r="S29" s="294" t="s">
        <v>109</v>
      </c>
      <c r="T29" s="112">
        <v>0.47499999999999998</v>
      </c>
      <c r="U29" s="134">
        <v>4.0999999999999996</v>
      </c>
      <c r="V29" s="19">
        <v>7.7</v>
      </c>
      <c r="W29" s="19">
        <v>7.5</v>
      </c>
      <c r="X29" s="119">
        <v>2</v>
      </c>
      <c r="Y29" s="19" t="s">
        <v>198</v>
      </c>
      <c r="Z29" s="19" t="s">
        <v>126</v>
      </c>
      <c r="AA29" s="19">
        <v>6.5090000000000003</v>
      </c>
      <c r="AB29" s="19">
        <v>1.95</v>
      </c>
      <c r="AC29" s="19">
        <v>0.45</v>
      </c>
      <c r="AD29" s="19">
        <v>1.4</v>
      </c>
      <c r="AE29" s="120">
        <f>AD29/SUM(AA29:AD29)*100</f>
        <v>13.580366669900087</v>
      </c>
      <c r="AF29" s="121">
        <f>AC29*390</f>
        <v>175.5</v>
      </c>
      <c r="AG29" s="120">
        <f>AB29/SUM(AA29:AD29)*100</f>
        <v>18.915510718789406</v>
      </c>
      <c r="AH29" s="121">
        <f>SUM(AA29:AD29)</f>
        <v>10.308999999999999</v>
      </c>
      <c r="AI29" s="85"/>
      <c r="AJ29" s="85">
        <v>0.3</v>
      </c>
      <c r="AK29" s="121"/>
      <c r="AL29" s="19"/>
      <c r="AM29" s="119">
        <v>582</v>
      </c>
      <c r="AN29" s="85"/>
      <c r="AO29" s="19"/>
      <c r="AP29" s="19"/>
      <c r="AQ29" s="19"/>
      <c r="AR29" s="19"/>
      <c r="AS29" s="19"/>
      <c r="AT29" s="19"/>
      <c r="AU29" s="122"/>
      <c r="AV29" s="20"/>
      <c r="AW29" s="19"/>
      <c r="AX29" s="19"/>
      <c r="AY29" s="114"/>
      <c r="AZ29" s="112" t="s">
        <v>499</v>
      </c>
      <c r="BA29" s="19" t="s">
        <v>500</v>
      </c>
      <c r="BB29" s="19"/>
      <c r="BC29" s="19"/>
      <c r="BD29" s="19"/>
      <c r="BE29" s="19">
        <v>10</v>
      </c>
      <c r="BF29" s="19"/>
      <c r="BG29" s="19">
        <v>4</v>
      </c>
      <c r="BH29" s="19"/>
      <c r="BI29" s="19">
        <v>22</v>
      </c>
      <c r="BJ29" s="19"/>
      <c r="BK29" s="19">
        <v>4</v>
      </c>
      <c r="BL29" s="19">
        <v>4</v>
      </c>
      <c r="BM29" s="19"/>
      <c r="BN29" s="19"/>
      <c r="BO29" s="19"/>
      <c r="BP29" s="114">
        <v>7</v>
      </c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37.5" customHeight="1" thickBot="1" x14ac:dyDescent="0.3">
      <c r="A30" s="61"/>
      <c r="B30" s="263">
        <v>6</v>
      </c>
      <c r="C30" s="94" t="s">
        <v>8</v>
      </c>
      <c r="D30" s="94" t="s">
        <v>9</v>
      </c>
      <c r="E30" s="258">
        <v>75</v>
      </c>
      <c r="F30" s="267">
        <v>80</v>
      </c>
      <c r="G30" s="126" t="s">
        <v>194</v>
      </c>
      <c r="H30" s="257"/>
      <c r="I30" s="436"/>
      <c r="J30" s="436"/>
      <c r="K30" s="257"/>
      <c r="L30" s="257"/>
      <c r="M30" s="277"/>
      <c r="N30" s="93">
        <v>6.2</v>
      </c>
      <c r="O30" s="257">
        <v>0.8</v>
      </c>
      <c r="P30" s="257" t="s">
        <v>107</v>
      </c>
      <c r="Q30" s="257">
        <v>22</v>
      </c>
      <c r="R30" s="257" t="s">
        <v>136</v>
      </c>
      <c r="S30" s="277" t="s">
        <v>144</v>
      </c>
      <c r="T30" s="125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162"/>
      <c r="AF30" s="163"/>
      <c r="AG30" s="162"/>
      <c r="AH30" s="163"/>
      <c r="AI30" s="164"/>
      <c r="AJ30" s="164"/>
      <c r="AK30" s="163"/>
      <c r="AL30" s="79"/>
      <c r="AM30" s="79"/>
      <c r="AN30" s="79"/>
      <c r="AO30" s="79"/>
      <c r="AP30" s="79"/>
      <c r="AQ30" s="79"/>
      <c r="AR30" s="79"/>
      <c r="AS30" s="79"/>
      <c r="AT30" s="79"/>
      <c r="AU30" s="165"/>
      <c r="AV30" s="104"/>
      <c r="AW30" s="79"/>
      <c r="AX30" s="79"/>
      <c r="AY30" s="95"/>
      <c r="AZ30" s="125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95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28.5" customHeight="1" x14ac:dyDescent="0.25">
      <c r="A31" s="65" t="s">
        <v>433</v>
      </c>
      <c r="B31" s="271">
        <v>7</v>
      </c>
      <c r="C31" s="128" t="s">
        <v>12</v>
      </c>
      <c r="D31" s="128" t="s">
        <v>13</v>
      </c>
      <c r="E31" s="248">
        <v>0</v>
      </c>
      <c r="F31" s="266">
        <v>15</v>
      </c>
      <c r="G31" s="130" t="s">
        <v>105</v>
      </c>
      <c r="H31" s="251" t="s">
        <v>125</v>
      </c>
      <c r="I31" s="437" t="s">
        <v>161</v>
      </c>
      <c r="J31" s="437" t="s">
        <v>349</v>
      </c>
      <c r="K31" s="251" t="s">
        <v>163</v>
      </c>
      <c r="L31" s="251" t="s">
        <v>143</v>
      </c>
      <c r="M31" s="296" t="s">
        <v>143</v>
      </c>
      <c r="N31" s="286">
        <v>5.5</v>
      </c>
      <c r="O31" s="135">
        <v>1</v>
      </c>
      <c r="P31" s="251" t="s">
        <v>110</v>
      </c>
      <c r="Q31" s="251">
        <v>24</v>
      </c>
      <c r="R31" s="251" t="s">
        <v>136</v>
      </c>
      <c r="S31" s="296" t="s">
        <v>109</v>
      </c>
      <c r="T31" s="246"/>
      <c r="U31" s="111"/>
      <c r="V31" s="111"/>
      <c r="W31" s="111"/>
      <c r="X31" s="111">
        <v>5</v>
      </c>
      <c r="Y31" s="111" t="s">
        <v>126</v>
      </c>
      <c r="Z31" s="111" t="s">
        <v>126</v>
      </c>
      <c r="AA31" s="111">
        <v>1.42</v>
      </c>
      <c r="AB31" s="111">
        <v>0.64</v>
      </c>
      <c r="AC31" s="111">
        <v>0.23</v>
      </c>
      <c r="AD31" s="111">
        <v>0.47</v>
      </c>
      <c r="AE31" s="198">
        <f>AD31/SUM(AA31:AD31)*100</f>
        <v>17.028985507246379</v>
      </c>
      <c r="AF31" s="199">
        <f>AC31*390</f>
        <v>89.7</v>
      </c>
      <c r="AG31" s="198">
        <f>AB31/SUM(AA31:AD31)*100</f>
        <v>23.188405797101453</v>
      </c>
      <c r="AH31" s="199">
        <f>SUM(AA31:AD31)</f>
        <v>2.76</v>
      </c>
      <c r="AI31" s="200"/>
      <c r="AJ31" s="200">
        <v>0.4</v>
      </c>
      <c r="AK31" s="201">
        <f>AJ31*1.72</f>
        <v>0.68800000000000006</v>
      </c>
      <c r="AL31" s="111"/>
      <c r="AM31" s="111"/>
      <c r="AN31" s="111"/>
      <c r="AO31" s="111"/>
      <c r="AP31" s="111"/>
      <c r="AQ31" s="111"/>
      <c r="AR31" s="111"/>
      <c r="AS31" s="111"/>
      <c r="AT31" s="111"/>
      <c r="AU31" s="202"/>
      <c r="AV31" s="72"/>
      <c r="AW31" s="68"/>
      <c r="AX31" s="68"/>
      <c r="AY31" s="107"/>
      <c r="AZ31" s="127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29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5.75" thickBot="1" x14ac:dyDescent="0.3">
      <c r="A32" s="59" t="s">
        <v>434</v>
      </c>
      <c r="B32" s="261">
        <v>7</v>
      </c>
      <c r="C32" s="75" t="s">
        <v>12</v>
      </c>
      <c r="D32" s="75" t="s">
        <v>13</v>
      </c>
      <c r="E32" s="247">
        <v>15</v>
      </c>
      <c r="F32" s="264">
        <v>80</v>
      </c>
      <c r="G32" s="136" t="s">
        <v>103</v>
      </c>
      <c r="H32" s="252" t="s">
        <v>125</v>
      </c>
      <c r="I32" s="438"/>
      <c r="J32" s="438"/>
      <c r="K32" s="252"/>
      <c r="L32" s="252"/>
      <c r="M32" s="297"/>
      <c r="N32" s="289">
        <v>6.3</v>
      </c>
      <c r="O32" s="252">
        <v>0.85</v>
      </c>
      <c r="P32" s="252" t="s">
        <v>110</v>
      </c>
      <c r="Q32" s="252">
        <v>24</v>
      </c>
      <c r="R32" s="252" t="s">
        <v>136</v>
      </c>
      <c r="S32" s="297" t="s">
        <v>109</v>
      </c>
      <c r="T32" s="112">
        <v>5.0999999999999997E-2</v>
      </c>
      <c r="U32" s="19">
        <v>0.9</v>
      </c>
      <c r="V32" s="19">
        <v>8.3000000000000007</v>
      </c>
      <c r="W32" s="19">
        <v>7.9</v>
      </c>
      <c r="X32" s="19">
        <v>5</v>
      </c>
      <c r="Y32" s="19" t="s">
        <v>126</v>
      </c>
      <c r="Z32" s="19" t="s">
        <v>126</v>
      </c>
      <c r="AA32" s="19">
        <v>0.47</v>
      </c>
      <c r="AB32" s="19">
        <v>0.26</v>
      </c>
      <c r="AC32" s="19">
        <v>0.09</v>
      </c>
      <c r="AD32" s="19">
        <v>0.09</v>
      </c>
      <c r="AE32" s="120">
        <f>AD32/SUM(AA32:AD32)*100</f>
        <v>9.8901098901098905</v>
      </c>
      <c r="AF32" s="121">
        <f>AC32*390</f>
        <v>35.1</v>
      </c>
      <c r="AG32" s="120">
        <f>AB32/SUM(AA32:AD32)*100</f>
        <v>28.571428571428577</v>
      </c>
      <c r="AH32" s="121">
        <f>SUM(AA32:AD32)</f>
        <v>0.90999999999999992</v>
      </c>
      <c r="AI32" s="85"/>
      <c r="AJ32" s="85">
        <v>0.2</v>
      </c>
      <c r="AK32" s="121"/>
      <c r="AL32" s="19">
        <v>0.55000000000000004</v>
      </c>
      <c r="AM32" s="19">
        <v>39.6</v>
      </c>
      <c r="AN32" s="19"/>
      <c r="AO32" s="19"/>
      <c r="AP32" s="19"/>
      <c r="AQ32" s="19"/>
      <c r="AR32" s="19"/>
      <c r="AS32" s="19"/>
      <c r="AT32" s="19"/>
      <c r="AU32" s="122"/>
      <c r="AV32" s="20"/>
      <c r="AW32" s="19"/>
      <c r="AX32" s="19"/>
      <c r="AY32" s="114"/>
      <c r="AZ32" s="112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14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x14ac:dyDescent="0.25">
      <c r="A33" s="59"/>
      <c r="B33" s="259">
        <v>8</v>
      </c>
      <c r="C33" s="66" t="s">
        <v>14</v>
      </c>
      <c r="D33" s="66" t="s">
        <v>15</v>
      </c>
      <c r="E33" s="250">
        <v>0</v>
      </c>
      <c r="F33" s="262">
        <v>25</v>
      </c>
      <c r="G33" s="108" t="s">
        <v>105</v>
      </c>
      <c r="H33" s="254"/>
      <c r="I33" s="434" t="s">
        <v>523</v>
      </c>
      <c r="J33" s="434" t="s">
        <v>349</v>
      </c>
      <c r="K33" s="254" t="s">
        <v>163</v>
      </c>
      <c r="L33" s="254" t="s">
        <v>143</v>
      </c>
      <c r="M33" s="293" t="s">
        <v>143</v>
      </c>
      <c r="N33" s="287">
        <v>5.7</v>
      </c>
      <c r="O33" s="254">
        <v>1.4</v>
      </c>
      <c r="P33" s="254" t="s">
        <v>110</v>
      </c>
      <c r="Q33" s="254">
        <v>25</v>
      </c>
      <c r="R33" s="254" t="s">
        <v>136</v>
      </c>
      <c r="S33" s="293" t="s">
        <v>109</v>
      </c>
      <c r="T33" s="112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24"/>
      <c r="AF33" s="121"/>
      <c r="AG33" s="124"/>
      <c r="AH33" s="121"/>
      <c r="AI33" s="85"/>
      <c r="AJ33" s="85"/>
      <c r="AK33" s="121"/>
      <c r="AL33" s="19"/>
      <c r="AM33" s="19"/>
      <c r="AN33" s="19"/>
      <c r="AO33" s="19"/>
      <c r="AP33" s="19"/>
      <c r="AQ33" s="19"/>
      <c r="AR33" s="19"/>
      <c r="AS33" s="19"/>
      <c r="AT33" s="19"/>
      <c r="AU33" s="122"/>
      <c r="AV33" s="20"/>
      <c r="AW33" s="19"/>
      <c r="AX33" s="19"/>
      <c r="AY33" s="114"/>
      <c r="AZ33" s="112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14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36.75" x14ac:dyDescent="0.25">
      <c r="A34" s="59"/>
      <c r="B34" s="260">
        <v>8</v>
      </c>
      <c r="C34" s="113" t="s">
        <v>14</v>
      </c>
      <c r="D34" s="113" t="s">
        <v>15</v>
      </c>
      <c r="E34" s="249">
        <v>25</v>
      </c>
      <c r="F34" s="269">
        <v>50</v>
      </c>
      <c r="G34" s="115" t="s">
        <v>158</v>
      </c>
      <c r="H34" s="253"/>
      <c r="I34" s="435"/>
      <c r="J34" s="435"/>
      <c r="K34" s="253"/>
      <c r="L34" s="253"/>
      <c r="M34" s="294"/>
      <c r="N34" s="285">
        <v>6.8</v>
      </c>
      <c r="O34" s="253">
        <v>0.6</v>
      </c>
      <c r="P34" s="253" t="s">
        <v>150</v>
      </c>
      <c r="Q34" s="253">
        <v>25</v>
      </c>
      <c r="R34" s="253" t="s">
        <v>136</v>
      </c>
      <c r="S34" s="294" t="s">
        <v>109</v>
      </c>
      <c r="T34" s="112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24"/>
      <c r="AF34" s="121"/>
      <c r="AG34" s="124"/>
      <c r="AH34" s="121"/>
      <c r="AI34" s="85"/>
      <c r="AJ34" s="85"/>
      <c r="AK34" s="121"/>
      <c r="AL34" s="19"/>
      <c r="AM34" s="19"/>
      <c r="AN34" s="19"/>
      <c r="AO34" s="19"/>
      <c r="AP34" s="19"/>
      <c r="AQ34" s="19"/>
      <c r="AR34" s="19"/>
      <c r="AS34" s="19"/>
      <c r="AT34" s="19"/>
      <c r="AU34" s="122"/>
      <c r="AV34" s="20"/>
      <c r="AW34" s="19"/>
      <c r="AX34" s="19"/>
      <c r="AY34" s="114"/>
      <c r="AZ34" s="112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14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25.5" thickBot="1" x14ac:dyDescent="0.3">
      <c r="A35" s="59"/>
      <c r="B35" s="263">
        <v>8</v>
      </c>
      <c r="C35" s="94" t="s">
        <v>14</v>
      </c>
      <c r="D35" s="94" t="s">
        <v>15</v>
      </c>
      <c r="E35" s="258">
        <v>50</v>
      </c>
      <c r="F35" s="267">
        <v>80</v>
      </c>
      <c r="G35" s="126" t="s">
        <v>159</v>
      </c>
      <c r="H35" s="257"/>
      <c r="I35" s="436"/>
      <c r="J35" s="436"/>
      <c r="K35" s="257"/>
      <c r="L35" s="257"/>
      <c r="M35" s="277"/>
      <c r="N35" s="93"/>
      <c r="O35" s="257"/>
      <c r="P35" s="257"/>
      <c r="Q35" s="257"/>
      <c r="R35" s="257"/>
      <c r="S35" s="277"/>
      <c r="T35" s="112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24"/>
      <c r="AF35" s="121"/>
      <c r="AG35" s="124"/>
      <c r="AH35" s="121"/>
      <c r="AI35" s="85"/>
      <c r="AJ35" s="85"/>
      <c r="AK35" s="121"/>
      <c r="AL35" s="19"/>
      <c r="AM35" s="19"/>
      <c r="AN35" s="19"/>
      <c r="AO35" s="19"/>
      <c r="AP35" s="19"/>
      <c r="AQ35" s="19"/>
      <c r="AR35" s="19"/>
      <c r="AS35" s="19"/>
      <c r="AT35" s="19"/>
      <c r="AU35" s="122"/>
      <c r="AV35" s="20"/>
      <c r="AW35" s="19"/>
      <c r="AX35" s="19"/>
      <c r="AY35" s="114"/>
      <c r="AZ35" s="112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14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x14ac:dyDescent="0.25">
      <c r="A36" s="59"/>
      <c r="B36" s="271">
        <v>9</v>
      </c>
      <c r="C36" s="128" t="s">
        <v>18</v>
      </c>
      <c r="D36" s="128" t="s">
        <v>19</v>
      </c>
      <c r="E36" s="248">
        <v>0</v>
      </c>
      <c r="F36" s="266">
        <v>20</v>
      </c>
      <c r="G36" s="130" t="s">
        <v>105</v>
      </c>
      <c r="H36" s="251"/>
      <c r="I36" s="437" t="s">
        <v>134</v>
      </c>
      <c r="J36" s="437" t="s">
        <v>349</v>
      </c>
      <c r="K36" s="251" t="s">
        <v>163</v>
      </c>
      <c r="L36" s="251" t="s">
        <v>115</v>
      </c>
      <c r="M36" s="296" t="s">
        <v>135</v>
      </c>
      <c r="N36" s="286">
        <v>4.5999999999999996</v>
      </c>
      <c r="O36" s="251">
        <v>1.21</v>
      </c>
      <c r="P36" s="251" t="s">
        <v>110</v>
      </c>
      <c r="Q36" s="251">
        <v>24</v>
      </c>
      <c r="R36" s="251" t="s">
        <v>138</v>
      </c>
      <c r="S36" s="296" t="s">
        <v>144</v>
      </c>
      <c r="T36" s="112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24"/>
      <c r="AF36" s="121"/>
      <c r="AG36" s="124"/>
      <c r="AH36" s="121"/>
      <c r="AI36" s="85"/>
      <c r="AJ36" s="85"/>
      <c r="AK36" s="121"/>
      <c r="AL36" s="19"/>
      <c r="AM36" s="19"/>
      <c r="AN36" s="19"/>
      <c r="AO36" s="19"/>
      <c r="AP36" s="19"/>
      <c r="AQ36" s="19"/>
      <c r="AR36" s="19"/>
      <c r="AS36" s="19"/>
      <c r="AT36" s="19"/>
      <c r="AU36" s="122"/>
      <c r="AV36" s="20"/>
      <c r="AW36" s="19"/>
      <c r="AX36" s="19"/>
      <c r="AY36" s="114"/>
      <c r="AZ36" s="112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14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x14ac:dyDescent="0.25">
      <c r="A37" s="59"/>
      <c r="B37" s="260">
        <v>9</v>
      </c>
      <c r="C37" s="113" t="s">
        <v>18</v>
      </c>
      <c r="D37" s="113" t="s">
        <v>19</v>
      </c>
      <c r="E37" s="249">
        <v>20</v>
      </c>
      <c r="F37" s="269">
        <v>40</v>
      </c>
      <c r="G37" s="123" t="s">
        <v>104</v>
      </c>
      <c r="H37" s="253"/>
      <c r="I37" s="435"/>
      <c r="J37" s="435"/>
      <c r="K37" s="253"/>
      <c r="L37" s="253"/>
      <c r="M37" s="294"/>
      <c r="N37" s="285"/>
      <c r="O37" s="253"/>
      <c r="P37" s="253"/>
      <c r="Q37" s="253"/>
      <c r="R37" s="253"/>
      <c r="S37" s="294"/>
      <c r="T37" s="112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24"/>
      <c r="AF37" s="121"/>
      <c r="AG37" s="124"/>
      <c r="AH37" s="121"/>
      <c r="AI37" s="85"/>
      <c r="AJ37" s="85"/>
      <c r="AK37" s="121"/>
      <c r="AL37" s="19"/>
      <c r="AM37" s="19"/>
      <c r="AN37" s="19"/>
      <c r="AO37" s="19"/>
      <c r="AP37" s="19"/>
      <c r="AQ37" s="19"/>
      <c r="AR37" s="19"/>
      <c r="AS37" s="19"/>
      <c r="AT37" s="19"/>
      <c r="AU37" s="122"/>
      <c r="AV37" s="20"/>
      <c r="AW37" s="19"/>
      <c r="AX37" s="19"/>
      <c r="AY37" s="114"/>
      <c r="AZ37" s="112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14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x14ac:dyDescent="0.25">
      <c r="A38" s="59"/>
      <c r="B38" s="260">
        <v>9</v>
      </c>
      <c r="C38" s="113" t="s">
        <v>18</v>
      </c>
      <c r="D38" s="113" t="s">
        <v>19</v>
      </c>
      <c r="E38" s="249">
        <v>40</v>
      </c>
      <c r="F38" s="269">
        <v>60</v>
      </c>
      <c r="G38" s="123" t="s">
        <v>104</v>
      </c>
      <c r="H38" s="253"/>
      <c r="I38" s="435"/>
      <c r="J38" s="435"/>
      <c r="K38" s="253"/>
      <c r="L38" s="253"/>
      <c r="M38" s="294"/>
      <c r="N38" s="285">
        <v>5.8</v>
      </c>
      <c r="O38" s="253">
        <v>0.35</v>
      </c>
      <c r="P38" s="253" t="s">
        <v>107</v>
      </c>
      <c r="Q38" s="253">
        <v>24</v>
      </c>
      <c r="R38" s="253" t="s">
        <v>136</v>
      </c>
      <c r="S38" s="294" t="s">
        <v>109</v>
      </c>
      <c r="T38" s="112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24"/>
      <c r="AF38" s="121"/>
      <c r="AG38" s="124"/>
      <c r="AH38" s="121"/>
      <c r="AI38" s="85"/>
      <c r="AJ38" s="85"/>
      <c r="AK38" s="121"/>
      <c r="AL38" s="19"/>
      <c r="AM38" s="19"/>
      <c r="AN38" s="19"/>
      <c r="AO38" s="19"/>
      <c r="AP38" s="19"/>
      <c r="AQ38" s="19"/>
      <c r="AR38" s="19"/>
      <c r="AS38" s="19"/>
      <c r="AT38" s="19"/>
      <c r="AU38" s="122"/>
      <c r="AV38" s="20"/>
      <c r="AW38" s="19"/>
      <c r="AX38" s="19"/>
      <c r="AY38" s="114"/>
      <c r="AZ38" s="112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14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.75" thickBot="1" x14ac:dyDescent="0.3">
      <c r="A39" s="59"/>
      <c r="B39" s="261">
        <v>9</v>
      </c>
      <c r="C39" s="75" t="s">
        <v>18</v>
      </c>
      <c r="D39" s="75" t="s">
        <v>19</v>
      </c>
      <c r="E39" s="247">
        <v>60</v>
      </c>
      <c r="F39" s="264">
        <v>80</v>
      </c>
      <c r="G39" s="136" t="s">
        <v>106</v>
      </c>
      <c r="H39" s="252"/>
      <c r="I39" s="438"/>
      <c r="J39" s="438"/>
      <c r="K39" s="252"/>
      <c r="L39" s="252"/>
      <c r="M39" s="297"/>
      <c r="N39" s="289">
        <v>6.9</v>
      </c>
      <c r="O39" s="252">
        <v>0.09</v>
      </c>
      <c r="P39" s="252" t="s">
        <v>137</v>
      </c>
      <c r="Q39" s="252">
        <v>24</v>
      </c>
      <c r="R39" s="252" t="s">
        <v>138</v>
      </c>
      <c r="S39" s="297" t="s">
        <v>144</v>
      </c>
      <c r="T39" s="112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24"/>
      <c r="AF39" s="121"/>
      <c r="AG39" s="124"/>
      <c r="AH39" s="121"/>
      <c r="AI39" s="85"/>
      <c r="AJ39" s="85"/>
      <c r="AK39" s="121"/>
      <c r="AL39" s="19"/>
      <c r="AM39" s="19"/>
      <c r="AN39" s="19"/>
      <c r="AO39" s="19"/>
      <c r="AP39" s="19"/>
      <c r="AQ39" s="19"/>
      <c r="AR39" s="19"/>
      <c r="AS39" s="19"/>
      <c r="AT39" s="19"/>
      <c r="AU39" s="122"/>
      <c r="AV39" s="20"/>
      <c r="AW39" s="19"/>
      <c r="AX39" s="19"/>
      <c r="AY39" s="114"/>
      <c r="AZ39" s="112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14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24.75" x14ac:dyDescent="0.25">
      <c r="A40" s="59"/>
      <c r="B40" s="259">
        <v>10</v>
      </c>
      <c r="C40" s="66" t="s">
        <v>20</v>
      </c>
      <c r="D40" s="66" t="s">
        <v>21</v>
      </c>
      <c r="E40" s="250">
        <v>0</v>
      </c>
      <c r="F40" s="262">
        <v>15</v>
      </c>
      <c r="G40" s="108" t="s">
        <v>105</v>
      </c>
      <c r="H40" s="254"/>
      <c r="I40" s="434" t="s">
        <v>141</v>
      </c>
      <c r="J40" s="434" t="s">
        <v>349</v>
      </c>
      <c r="K40" s="254" t="s">
        <v>163</v>
      </c>
      <c r="L40" s="137" t="s">
        <v>142</v>
      </c>
      <c r="M40" s="293" t="s">
        <v>143</v>
      </c>
      <c r="N40" s="457">
        <v>4.4000000000000004</v>
      </c>
      <c r="O40" s="433">
        <v>2.12</v>
      </c>
      <c r="P40" s="433" t="s">
        <v>107</v>
      </c>
      <c r="Q40" s="433">
        <v>23</v>
      </c>
      <c r="R40" s="433" t="s">
        <v>138</v>
      </c>
      <c r="S40" s="456" t="s">
        <v>144</v>
      </c>
      <c r="T40" s="112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24"/>
      <c r="AF40" s="121"/>
      <c r="AG40" s="124"/>
      <c r="AH40" s="121"/>
      <c r="AI40" s="85"/>
      <c r="AJ40" s="85"/>
      <c r="AK40" s="121"/>
      <c r="AL40" s="19"/>
      <c r="AM40" s="19"/>
      <c r="AN40" s="19"/>
      <c r="AO40" s="19"/>
      <c r="AP40" s="19"/>
      <c r="AQ40" s="19"/>
      <c r="AR40" s="19"/>
      <c r="AS40" s="19"/>
      <c r="AT40" s="19"/>
      <c r="AU40" s="122"/>
      <c r="AV40" s="20"/>
      <c r="AW40" s="19"/>
      <c r="AX40" s="19"/>
      <c r="AY40" s="114"/>
      <c r="AZ40" s="112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14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x14ac:dyDescent="0.25">
      <c r="A41" s="59"/>
      <c r="B41" s="260">
        <v>10</v>
      </c>
      <c r="C41" s="113" t="s">
        <v>20</v>
      </c>
      <c r="D41" s="113" t="s">
        <v>21</v>
      </c>
      <c r="E41" s="249">
        <v>15</v>
      </c>
      <c r="F41" s="269">
        <v>30</v>
      </c>
      <c r="G41" s="123" t="s">
        <v>104</v>
      </c>
      <c r="H41" s="253"/>
      <c r="I41" s="435"/>
      <c r="J41" s="435"/>
      <c r="K41" s="253"/>
      <c r="L41" s="253"/>
      <c r="M41" s="294"/>
      <c r="N41" s="443"/>
      <c r="O41" s="430"/>
      <c r="P41" s="430"/>
      <c r="Q41" s="430"/>
      <c r="R41" s="430"/>
      <c r="S41" s="445"/>
      <c r="T41" s="112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24"/>
      <c r="AF41" s="121"/>
      <c r="AG41" s="124"/>
      <c r="AH41" s="121"/>
      <c r="AI41" s="85"/>
      <c r="AJ41" s="85"/>
      <c r="AK41" s="121"/>
      <c r="AL41" s="19"/>
      <c r="AM41" s="19"/>
      <c r="AN41" s="19"/>
      <c r="AO41" s="19"/>
      <c r="AP41" s="19"/>
      <c r="AQ41" s="19"/>
      <c r="AR41" s="19"/>
      <c r="AS41" s="19"/>
      <c r="AT41" s="19"/>
      <c r="AU41" s="122"/>
      <c r="AV41" s="20"/>
      <c r="AW41" s="19"/>
      <c r="AX41" s="19"/>
      <c r="AY41" s="114"/>
      <c r="AZ41" s="112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14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x14ac:dyDescent="0.25">
      <c r="A42" s="59"/>
      <c r="B42" s="260">
        <v>10</v>
      </c>
      <c r="C42" s="113" t="s">
        <v>20</v>
      </c>
      <c r="D42" s="113" t="s">
        <v>21</v>
      </c>
      <c r="E42" s="249">
        <v>30</v>
      </c>
      <c r="F42" s="269">
        <v>40</v>
      </c>
      <c r="G42" s="123" t="s">
        <v>104</v>
      </c>
      <c r="H42" s="253"/>
      <c r="I42" s="435"/>
      <c r="J42" s="435"/>
      <c r="K42" s="253"/>
      <c r="L42" s="253"/>
      <c r="M42" s="294"/>
      <c r="N42" s="285"/>
      <c r="O42" s="253"/>
      <c r="P42" s="253"/>
      <c r="Q42" s="253"/>
      <c r="R42" s="253"/>
      <c r="S42" s="294"/>
      <c r="T42" s="112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24"/>
      <c r="AF42" s="121"/>
      <c r="AG42" s="124"/>
      <c r="AH42" s="121"/>
      <c r="AI42" s="85"/>
      <c r="AJ42" s="85"/>
      <c r="AK42" s="121"/>
      <c r="AL42" s="19"/>
      <c r="AM42" s="19"/>
      <c r="AN42" s="19"/>
      <c r="AO42" s="19"/>
      <c r="AP42" s="19"/>
      <c r="AQ42" s="19"/>
      <c r="AR42" s="19"/>
      <c r="AS42" s="19"/>
      <c r="AT42" s="19"/>
      <c r="AU42" s="122"/>
      <c r="AV42" s="20"/>
      <c r="AW42" s="19"/>
      <c r="AX42" s="19"/>
      <c r="AY42" s="114"/>
      <c r="AZ42" s="112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14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x14ac:dyDescent="0.25">
      <c r="A43" s="59"/>
      <c r="B43" s="260">
        <v>10</v>
      </c>
      <c r="C43" s="113" t="s">
        <v>20</v>
      </c>
      <c r="D43" s="113" t="s">
        <v>21</v>
      </c>
      <c r="E43" s="249">
        <v>40</v>
      </c>
      <c r="F43" s="269">
        <v>80</v>
      </c>
      <c r="G43" s="123" t="s">
        <v>104</v>
      </c>
      <c r="H43" s="253"/>
      <c r="I43" s="435"/>
      <c r="J43" s="435"/>
      <c r="K43" s="253"/>
      <c r="L43" s="253"/>
      <c r="M43" s="294"/>
      <c r="N43" s="288">
        <v>5</v>
      </c>
      <c r="O43" s="253">
        <v>1.82</v>
      </c>
      <c r="P43" s="253" t="s">
        <v>110</v>
      </c>
      <c r="Q43" s="253">
        <v>23</v>
      </c>
      <c r="R43" s="253" t="s">
        <v>138</v>
      </c>
      <c r="S43" s="294" t="s">
        <v>144</v>
      </c>
      <c r="T43" s="112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24"/>
      <c r="AF43" s="121"/>
      <c r="AG43" s="124"/>
      <c r="AH43" s="121"/>
      <c r="AI43" s="85"/>
      <c r="AJ43" s="85"/>
      <c r="AK43" s="121"/>
      <c r="AL43" s="19"/>
      <c r="AM43" s="19"/>
      <c r="AN43" s="19"/>
      <c r="AO43" s="19"/>
      <c r="AP43" s="19"/>
      <c r="AQ43" s="19"/>
      <c r="AR43" s="19"/>
      <c r="AS43" s="19"/>
      <c r="AT43" s="19"/>
      <c r="AU43" s="122"/>
      <c r="AV43" s="20"/>
      <c r="AW43" s="19"/>
      <c r="AX43" s="19"/>
      <c r="AY43" s="114"/>
      <c r="AZ43" s="112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14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5.75" thickBot="1" x14ac:dyDescent="0.3">
      <c r="A44" s="59"/>
      <c r="B44" s="263">
        <v>10</v>
      </c>
      <c r="C44" s="94" t="s">
        <v>20</v>
      </c>
      <c r="D44" s="94" t="s">
        <v>21</v>
      </c>
      <c r="E44" s="258">
        <v>80</v>
      </c>
      <c r="F44" s="267">
        <v>80</v>
      </c>
      <c r="G44" s="78" t="s">
        <v>140</v>
      </c>
      <c r="H44" s="257"/>
      <c r="I44" s="436"/>
      <c r="J44" s="436"/>
      <c r="K44" s="257"/>
      <c r="L44" s="257"/>
      <c r="M44" s="277"/>
      <c r="N44" s="93"/>
      <c r="O44" s="257"/>
      <c r="P44" s="257"/>
      <c r="Q44" s="257"/>
      <c r="R44" s="257"/>
      <c r="S44" s="277"/>
      <c r="T44" s="112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24"/>
      <c r="AF44" s="121"/>
      <c r="AG44" s="124"/>
      <c r="AH44" s="121"/>
      <c r="AI44" s="85"/>
      <c r="AJ44" s="85"/>
      <c r="AK44" s="121"/>
      <c r="AL44" s="19"/>
      <c r="AM44" s="19"/>
      <c r="AN44" s="19"/>
      <c r="AO44" s="19"/>
      <c r="AP44" s="19"/>
      <c r="AQ44" s="19"/>
      <c r="AR44" s="19"/>
      <c r="AS44" s="19"/>
      <c r="AT44" s="19"/>
      <c r="AU44" s="122"/>
      <c r="AV44" s="20"/>
      <c r="AW44" s="19"/>
      <c r="AX44" s="19"/>
      <c r="AY44" s="114"/>
      <c r="AZ44" s="112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14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15.75" thickBot="1" x14ac:dyDescent="0.3">
      <c r="A45" s="59"/>
      <c r="B45" s="270">
        <v>11</v>
      </c>
      <c r="C45" s="138" t="s">
        <v>22</v>
      </c>
      <c r="D45" s="138" t="s">
        <v>23</v>
      </c>
      <c r="E45" s="272"/>
      <c r="F45" s="265"/>
      <c r="G45" s="139" t="s">
        <v>320</v>
      </c>
      <c r="H45" s="140"/>
      <c r="I45" s="272"/>
      <c r="J45" s="272"/>
      <c r="K45" s="140"/>
      <c r="L45" s="140"/>
      <c r="M45" s="298"/>
      <c r="N45" s="286"/>
      <c r="O45" s="251"/>
      <c r="P45" s="251"/>
      <c r="Q45" s="251"/>
      <c r="R45" s="251"/>
      <c r="S45" s="296"/>
      <c r="T45" s="112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24"/>
      <c r="AF45" s="121"/>
      <c r="AG45" s="124"/>
      <c r="AH45" s="121"/>
      <c r="AI45" s="85"/>
      <c r="AJ45" s="85"/>
      <c r="AK45" s="121"/>
      <c r="AL45" s="19"/>
      <c r="AM45" s="19"/>
      <c r="AN45" s="19"/>
      <c r="AO45" s="19"/>
      <c r="AP45" s="19"/>
      <c r="AQ45" s="19"/>
      <c r="AR45" s="19"/>
      <c r="AS45" s="19"/>
      <c r="AT45" s="19"/>
      <c r="AU45" s="122"/>
      <c r="AV45" s="20"/>
      <c r="AW45" s="19"/>
      <c r="AX45" s="19"/>
      <c r="AY45" s="114"/>
      <c r="AZ45" s="112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14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x14ac:dyDescent="0.25">
      <c r="A46" s="59"/>
      <c r="B46" s="259">
        <v>12</v>
      </c>
      <c r="C46" s="66" t="s">
        <v>24</v>
      </c>
      <c r="D46" s="66" t="s">
        <v>25</v>
      </c>
      <c r="E46" s="250">
        <v>0</v>
      </c>
      <c r="F46" s="262">
        <v>10</v>
      </c>
      <c r="G46" s="108" t="s">
        <v>105</v>
      </c>
      <c r="H46" s="254"/>
      <c r="I46" s="434" t="s">
        <v>122</v>
      </c>
      <c r="J46" s="434" t="s">
        <v>198</v>
      </c>
      <c r="K46" s="254" t="s">
        <v>163</v>
      </c>
      <c r="L46" s="254" t="s">
        <v>115</v>
      </c>
      <c r="M46" s="293" t="s">
        <v>116</v>
      </c>
      <c r="N46" s="443">
        <v>5.8</v>
      </c>
      <c r="O46" s="430">
        <v>1.6</v>
      </c>
      <c r="P46" s="430" t="s">
        <v>107</v>
      </c>
      <c r="Q46" s="430">
        <v>27</v>
      </c>
      <c r="R46" s="430" t="s">
        <v>108</v>
      </c>
      <c r="S46" s="445" t="s">
        <v>109</v>
      </c>
      <c r="T46" s="112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24"/>
      <c r="AF46" s="121"/>
      <c r="AG46" s="124"/>
      <c r="AH46" s="121"/>
      <c r="AI46" s="85"/>
      <c r="AJ46" s="85"/>
      <c r="AK46" s="121"/>
      <c r="AL46" s="19"/>
      <c r="AM46" s="19"/>
      <c r="AN46" s="19"/>
      <c r="AO46" s="19"/>
      <c r="AP46" s="19"/>
      <c r="AQ46" s="19"/>
      <c r="AR46" s="19"/>
      <c r="AS46" s="19"/>
      <c r="AT46" s="19"/>
      <c r="AU46" s="122"/>
      <c r="AV46" s="20"/>
      <c r="AW46" s="19"/>
      <c r="AX46" s="19"/>
      <c r="AY46" s="114"/>
      <c r="AZ46" s="112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14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x14ac:dyDescent="0.25">
      <c r="A47" s="59"/>
      <c r="B47" s="260">
        <v>12</v>
      </c>
      <c r="C47" s="113" t="s">
        <v>24</v>
      </c>
      <c r="D47" s="113" t="s">
        <v>25</v>
      </c>
      <c r="E47" s="249">
        <v>10</v>
      </c>
      <c r="F47" s="269">
        <v>20</v>
      </c>
      <c r="G47" s="123" t="s">
        <v>104</v>
      </c>
      <c r="H47" s="253"/>
      <c r="I47" s="435"/>
      <c r="J47" s="435"/>
      <c r="K47" s="253"/>
      <c r="L47" s="253"/>
      <c r="M47" s="294"/>
      <c r="N47" s="443"/>
      <c r="O47" s="430"/>
      <c r="P47" s="430"/>
      <c r="Q47" s="430"/>
      <c r="R47" s="430"/>
      <c r="S47" s="445"/>
      <c r="T47" s="112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24"/>
      <c r="AF47" s="121"/>
      <c r="AG47" s="124"/>
      <c r="AH47" s="121"/>
      <c r="AI47" s="85"/>
      <c r="AJ47" s="85"/>
      <c r="AK47" s="121"/>
      <c r="AL47" s="19"/>
      <c r="AM47" s="19"/>
      <c r="AN47" s="19"/>
      <c r="AO47" s="19"/>
      <c r="AP47" s="19"/>
      <c r="AQ47" s="19"/>
      <c r="AR47" s="19"/>
      <c r="AS47" s="19"/>
      <c r="AT47" s="19"/>
      <c r="AU47" s="122"/>
      <c r="AV47" s="20"/>
      <c r="AW47" s="19"/>
      <c r="AX47" s="19"/>
      <c r="AY47" s="114"/>
      <c r="AZ47" s="112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14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x14ac:dyDescent="0.25">
      <c r="A48" s="59"/>
      <c r="B48" s="260">
        <v>12</v>
      </c>
      <c r="C48" s="113" t="s">
        <v>24</v>
      </c>
      <c r="D48" s="113" t="s">
        <v>25</v>
      </c>
      <c r="E48" s="249">
        <v>20</v>
      </c>
      <c r="F48" s="269">
        <v>75</v>
      </c>
      <c r="G48" s="123" t="s">
        <v>103</v>
      </c>
      <c r="H48" s="253"/>
      <c r="I48" s="435"/>
      <c r="J48" s="435"/>
      <c r="K48" s="253"/>
      <c r="L48" s="253"/>
      <c r="M48" s="294"/>
      <c r="N48" s="285">
        <v>6</v>
      </c>
      <c r="O48" s="253">
        <v>1.42</v>
      </c>
      <c r="P48" s="253" t="s">
        <v>110</v>
      </c>
      <c r="Q48" s="253">
        <v>27</v>
      </c>
      <c r="R48" s="253" t="s">
        <v>111</v>
      </c>
      <c r="S48" s="294" t="s">
        <v>109</v>
      </c>
      <c r="T48" s="112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24"/>
      <c r="AF48" s="121"/>
      <c r="AG48" s="124"/>
      <c r="AH48" s="121"/>
      <c r="AI48" s="85"/>
      <c r="AJ48" s="85"/>
      <c r="AK48" s="121"/>
      <c r="AL48" s="19"/>
      <c r="AM48" s="19"/>
      <c r="AN48" s="19"/>
      <c r="AO48" s="19"/>
      <c r="AP48" s="19"/>
      <c r="AQ48" s="19"/>
      <c r="AR48" s="19"/>
      <c r="AS48" s="19"/>
      <c r="AT48" s="19"/>
      <c r="AU48" s="122"/>
      <c r="AV48" s="20"/>
      <c r="AW48" s="19"/>
      <c r="AX48" s="19"/>
      <c r="AY48" s="114"/>
      <c r="AZ48" s="112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14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5.75" thickBot="1" x14ac:dyDescent="0.3">
      <c r="A49" s="59"/>
      <c r="B49" s="261">
        <v>12</v>
      </c>
      <c r="C49" s="75" t="s">
        <v>24</v>
      </c>
      <c r="D49" s="75" t="s">
        <v>25</v>
      </c>
      <c r="E49" s="247">
        <v>75</v>
      </c>
      <c r="F49" s="264">
        <v>80</v>
      </c>
      <c r="G49" s="136" t="s">
        <v>106</v>
      </c>
      <c r="H49" s="252"/>
      <c r="I49" s="438"/>
      <c r="J49" s="438"/>
      <c r="K49" s="252"/>
      <c r="L49" s="252"/>
      <c r="M49" s="297"/>
      <c r="N49" s="289"/>
      <c r="O49" s="252"/>
      <c r="P49" s="252"/>
      <c r="Q49" s="252"/>
      <c r="R49" s="252"/>
      <c r="S49" s="297"/>
      <c r="T49" s="112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24"/>
      <c r="AF49" s="121"/>
      <c r="AG49" s="124"/>
      <c r="AH49" s="121"/>
      <c r="AI49" s="85"/>
      <c r="AJ49" s="85"/>
      <c r="AK49" s="121"/>
      <c r="AL49" s="19"/>
      <c r="AM49" s="19"/>
      <c r="AN49" s="19"/>
      <c r="AO49" s="19"/>
      <c r="AP49" s="19"/>
      <c r="AQ49" s="19"/>
      <c r="AR49" s="19"/>
      <c r="AS49" s="19"/>
      <c r="AT49" s="19"/>
      <c r="AU49" s="122"/>
      <c r="AV49" s="20"/>
      <c r="AW49" s="19"/>
      <c r="AX49" s="19"/>
      <c r="AY49" s="114"/>
      <c r="AZ49" s="112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14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x14ac:dyDescent="0.25">
      <c r="A50" s="59"/>
      <c r="B50" s="259">
        <v>13</v>
      </c>
      <c r="C50" s="66" t="s">
        <v>26</v>
      </c>
      <c r="D50" s="66" t="s">
        <v>27</v>
      </c>
      <c r="E50" s="250">
        <v>0</v>
      </c>
      <c r="F50" s="262">
        <v>18</v>
      </c>
      <c r="G50" s="108" t="s">
        <v>104</v>
      </c>
      <c r="H50" s="254"/>
      <c r="I50" s="434" t="s">
        <v>182</v>
      </c>
      <c r="J50" s="434" t="s">
        <v>355</v>
      </c>
      <c r="K50" s="254" t="s">
        <v>163</v>
      </c>
      <c r="L50" s="254" t="s">
        <v>183</v>
      </c>
      <c r="M50" s="293" t="s">
        <v>143</v>
      </c>
      <c r="N50" s="287">
        <v>5.3</v>
      </c>
      <c r="O50" s="254">
        <v>1.1599999999999999</v>
      </c>
      <c r="P50" s="254" t="s">
        <v>107</v>
      </c>
      <c r="Q50" s="254">
        <v>21</v>
      </c>
      <c r="R50" s="254" t="s">
        <v>136</v>
      </c>
      <c r="S50" s="293" t="s">
        <v>109</v>
      </c>
      <c r="T50" s="112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24"/>
      <c r="AF50" s="121"/>
      <c r="AG50" s="124"/>
      <c r="AH50" s="121"/>
      <c r="AI50" s="85"/>
      <c r="AJ50" s="85"/>
      <c r="AK50" s="121"/>
      <c r="AL50" s="19"/>
      <c r="AM50" s="19"/>
      <c r="AN50" s="19"/>
      <c r="AO50" s="19"/>
      <c r="AP50" s="19"/>
      <c r="AQ50" s="19"/>
      <c r="AR50" s="19"/>
      <c r="AS50" s="19"/>
      <c r="AT50" s="19"/>
      <c r="AU50" s="122"/>
      <c r="AV50" s="20"/>
      <c r="AW50" s="19"/>
      <c r="AX50" s="19"/>
      <c r="AY50" s="114"/>
      <c r="AZ50" s="112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14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x14ac:dyDescent="0.25">
      <c r="A51" s="59"/>
      <c r="B51" s="260">
        <v>13</v>
      </c>
      <c r="C51" s="113" t="s">
        <v>26</v>
      </c>
      <c r="D51" s="113" t="s">
        <v>27</v>
      </c>
      <c r="E51" s="249">
        <v>18</v>
      </c>
      <c r="F51" s="269">
        <v>50</v>
      </c>
      <c r="G51" s="123" t="s">
        <v>164</v>
      </c>
      <c r="H51" s="253"/>
      <c r="I51" s="435"/>
      <c r="J51" s="435"/>
      <c r="K51" s="253"/>
      <c r="L51" s="253"/>
      <c r="M51" s="294"/>
      <c r="N51" s="285">
        <v>6.3</v>
      </c>
      <c r="O51" s="253">
        <v>1.27</v>
      </c>
      <c r="P51" s="253" t="s">
        <v>110</v>
      </c>
      <c r="Q51" s="253">
        <v>21</v>
      </c>
      <c r="R51" s="253" t="s">
        <v>136</v>
      </c>
      <c r="S51" s="294" t="s">
        <v>109</v>
      </c>
      <c r="T51" s="112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24"/>
      <c r="AF51" s="121"/>
      <c r="AG51" s="124"/>
      <c r="AH51" s="121"/>
      <c r="AI51" s="85"/>
      <c r="AJ51" s="85"/>
      <c r="AK51" s="121"/>
      <c r="AL51" s="19"/>
      <c r="AM51" s="19"/>
      <c r="AN51" s="19"/>
      <c r="AO51" s="19"/>
      <c r="AP51" s="19"/>
      <c r="AQ51" s="19"/>
      <c r="AR51" s="19"/>
      <c r="AS51" s="19"/>
      <c r="AT51" s="19"/>
      <c r="AU51" s="122"/>
      <c r="AV51" s="20"/>
      <c r="AW51" s="19"/>
      <c r="AX51" s="19"/>
      <c r="AY51" s="114"/>
      <c r="AZ51" s="112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14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x14ac:dyDescent="0.25">
      <c r="A52" s="59"/>
      <c r="B52" s="260">
        <v>13</v>
      </c>
      <c r="C52" s="113" t="s">
        <v>26</v>
      </c>
      <c r="D52" s="113" t="s">
        <v>27</v>
      </c>
      <c r="E52" s="249">
        <v>50</v>
      </c>
      <c r="F52" s="269">
        <v>60</v>
      </c>
      <c r="G52" s="123" t="s">
        <v>103</v>
      </c>
      <c r="H52" s="253"/>
      <c r="I52" s="435"/>
      <c r="J52" s="435"/>
      <c r="K52" s="253"/>
      <c r="L52" s="253"/>
      <c r="M52" s="294"/>
      <c r="N52" s="285"/>
      <c r="O52" s="253"/>
      <c r="P52" s="253"/>
      <c r="Q52" s="253"/>
      <c r="R52" s="253"/>
      <c r="S52" s="294"/>
      <c r="T52" s="112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24"/>
      <c r="AF52" s="121"/>
      <c r="AG52" s="124"/>
      <c r="AH52" s="121"/>
      <c r="AI52" s="85"/>
      <c r="AJ52" s="85"/>
      <c r="AK52" s="121"/>
      <c r="AL52" s="19"/>
      <c r="AM52" s="19"/>
      <c r="AN52" s="19"/>
      <c r="AO52" s="19"/>
      <c r="AP52" s="19"/>
      <c r="AQ52" s="19"/>
      <c r="AR52" s="19"/>
      <c r="AS52" s="19"/>
      <c r="AT52" s="19"/>
      <c r="AU52" s="122"/>
      <c r="AV52" s="20"/>
      <c r="AW52" s="19"/>
      <c r="AX52" s="19"/>
      <c r="AY52" s="114"/>
      <c r="AZ52" s="112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14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24.75" x14ac:dyDescent="0.25">
      <c r="A53" s="59"/>
      <c r="B53" s="260">
        <v>13</v>
      </c>
      <c r="C53" s="113" t="s">
        <v>26</v>
      </c>
      <c r="D53" s="113" t="s">
        <v>27</v>
      </c>
      <c r="E53" s="249">
        <v>60</v>
      </c>
      <c r="F53" s="269">
        <v>70</v>
      </c>
      <c r="G53" s="115" t="s">
        <v>180</v>
      </c>
      <c r="H53" s="253"/>
      <c r="I53" s="435"/>
      <c r="J53" s="435"/>
      <c r="K53" s="253"/>
      <c r="L53" s="253"/>
      <c r="M53" s="294"/>
      <c r="N53" s="285">
        <v>7</v>
      </c>
      <c r="O53" s="253">
        <v>0.6</v>
      </c>
      <c r="P53" s="253" t="s">
        <v>107</v>
      </c>
      <c r="Q53" s="253">
        <v>21</v>
      </c>
      <c r="R53" s="253" t="s">
        <v>136</v>
      </c>
      <c r="S53" s="294" t="s">
        <v>109</v>
      </c>
      <c r="T53" s="112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24"/>
      <c r="AF53" s="121"/>
      <c r="AG53" s="124"/>
      <c r="AH53" s="121"/>
      <c r="AI53" s="85"/>
      <c r="AJ53" s="85"/>
      <c r="AK53" s="121"/>
      <c r="AL53" s="19"/>
      <c r="AM53" s="19"/>
      <c r="AN53" s="19"/>
      <c r="AO53" s="19"/>
      <c r="AP53" s="19"/>
      <c r="AQ53" s="19"/>
      <c r="AR53" s="19"/>
      <c r="AS53" s="19"/>
      <c r="AT53" s="19"/>
      <c r="AU53" s="122"/>
      <c r="AV53" s="20"/>
      <c r="AW53" s="19"/>
      <c r="AX53" s="19"/>
      <c r="AY53" s="114"/>
      <c r="AZ53" s="112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14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25.5" thickBot="1" x14ac:dyDescent="0.3">
      <c r="A54" s="59"/>
      <c r="B54" s="263">
        <v>13</v>
      </c>
      <c r="C54" s="94" t="s">
        <v>26</v>
      </c>
      <c r="D54" s="94" t="s">
        <v>27</v>
      </c>
      <c r="E54" s="258">
        <v>70</v>
      </c>
      <c r="F54" s="267">
        <v>80</v>
      </c>
      <c r="G54" s="126" t="s">
        <v>181</v>
      </c>
      <c r="H54" s="257"/>
      <c r="I54" s="436"/>
      <c r="J54" s="436"/>
      <c r="K54" s="257"/>
      <c r="L54" s="257"/>
      <c r="M54" s="277"/>
      <c r="N54" s="93"/>
      <c r="O54" s="257"/>
      <c r="P54" s="257"/>
      <c r="Q54" s="257"/>
      <c r="R54" s="257"/>
      <c r="S54" s="277"/>
      <c r="T54" s="112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24"/>
      <c r="AF54" s="121"/>
      <c r="AG54" s="124"/>
      <c r="AH54" s="121"/>
      <c r="AI54" s="85"/>
      <c r="AJ54" s="85"/>
      <c r="AK54" s="121"/>
      <c r="AL54" s="19"/>
      <c r="AM54" s="19"/>
      <c r="AN54" s="19"/>
      <c r="AO54" s="19"/>
      <c r="AP54" s="19"/>
      <c r="AQ54" s="19"/>
      <c r="AR54" s="19"/>
      <c r="AS54" s="19"/>
      <c r="AT54" s="19"/>
      <c r="AU54" s="122"/>
      <c r="AV54" s="20"/>
      <c r="AW54" s="19"/>
      <c r="AX54" s="19"/>
      <c r="AY54" s="114"/>
      <c r="AZ54" s="112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14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x14ac:dyDescent="0.25">
      <c r="A55" s="59"/>
      <c r="B55" s="271">
        <v>14</v>
      </c>
      <c r="C55" s="141" t="s">
        <v>199</v>
      </c>
      <c r="D55" s="141" t="s">
        <v>200</v>
      </c>
      <c r="E55" s="248">
        <v>0</v>
      </c>
      <c r="F55" s="266">
        <v>35</v>
      </c>
      <c r="G55" s="130" t="s">
        <v>104</v>
      </c>
      <c r="H55" s="251"/>
      <c r="I55" s="437" t="s">
        <v>141</v>
      </c>
      <c r="J55" s="437" t="s">
        <v>357</v>
      </c>
      <c r="K55" s="251" t="s">
        <v>166</v>
      </c>
      <c r="L55" s="251" t="s">
        <v>167</v>
      </c>
      <c r="M55" s="296" t="s">
        <v>168</v>
      </c>
      <c r="N55" s="286">
        <v>4.8</v>
      </c>
      <c r="O55" s="251">
        <v>1.2</v>
      </c>
      <c r="P55" s="251" t="s">
        <v>107</v>
      </c>
      <c r="Q55" s="251">
        <v>24</v>
      </c>
      <c r="R55" s="251" t="s">
        <v>108</v>
      </c>
      <c r="S55" s="296" t="s">
        <v>109</v>
      </c>
      <c r="T55" s="112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24"/>
      <c r="AF55" s="121"/>
      <c r="AG55" s="124"/>
      <c r="AH55" s="121"/>
      <c r="AI55" s="85"/>
      <c r="AJ55" s="85"/>
      <c r="AK55" s="121"/>
      <c r="AL55" s="19"/>
      <c r="AM55" s="19"/>
      <c r="AN55" s="19"/>
      <c r="AO55" s="19"/>
      <c r="AP55" s="19"/>
      <c r="AQ55" s="19"/>
      <c r="AR55" s="19"/>
      <c r="AS55" s="19"/>
      <c r="AT55" s="19"/>
      <c r="AU55" s="122"/>
      <c r="AV55" s="20"/>
      <c r="AW55" s="19"/>
      <c r="AX55" s="19"/>
      <c r="AY55" s="114"/>
      <c r="AZ55" s="112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14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x14ac:dyDescent="0.25">
      <c r="A56" s="59"/>
      <c r="B56" s="260">
        <v>14</v>
      </c>
      <c r="C56" s="142" t="s">
        <v>199</v>
      </c>
      <c r="D56" s="142" t="s">
        <v>200</v>
      </c>
      <c r="E56" s="249">
        <v>35</v>
      </c>
      <c r="F56" s="269">
        <v>60</v>
      </c>
      <c r="G56" s="123" t="s">
        <v>164</v>
      </c>
      <c r="H56" s="253"/>
      <c r="I56" s="435"/>
      <c r="J56" s="435"/>
      <c r="K56" s="253"/>
      <c r="L56" s="253"/>
      <c r="M56" s="294"/>
      <c r="N56" s="285">
        <v>5.2</v>
      </c>
      <c r="O56" s="253">
        <v>1.3</v>
      </c>
      <c r="P56" s="253" t="s">
        <v>110</v>
      </c>
      <c r="Q56" s="253">
        <v>24</v>
      </c>
      <c r="R56" s="253" t="s">
        <v>111</v>
      </c>
      <c r="S56" s="294" t="s">
        <v>109</v>
      </c>
      <c r="T56" s="112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24"/>
      <c r="AF56" s="121"/>
      <c r="AG56" s="124"/>
      <c r="AH56" s="121"/>
      <c r="AI56" s="85"/>
      <c r="AJ56" s="85"/>
      <c r="AK56" s="121"/>
      <c r="AL56" s="19"/>
      <c r="AM56" s="19"/>
      <c r="AN56" s="19"/>
      <c r="AO56" s="19"/>
      <c r="AP56" s="19"/>
      <c r="AQ56" s="19"/>
      <c r="AR56" s="19"/>
      <c r="AS56" s="19"/>
      <c r="AT56" s="19"/>
      <c r="AU56" s="122"/>
      <c r="AV56" s="20"/>
      <c r="AW56" s="19"/>
      <c r="AX56" s="19"/>
      <c r="AY56" s="114"/>
      <c r="AZ56" s="112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14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x14ac:dyDescent="0.25">
      <c r="A57" s="59"/>
      <c r="B57" s="260">
        <v>14</v>
      </c>
      <c r="C57" s="142" t="s">
        <v>199</v>
      </c>
      <c r="D57" s="142" t="s">
        <v>200</v>
      </c>
      <c r="E57" s="249">
        <v>60</v>
      </c>
      <c r="F57" s="269">
        <v>80</v>
      </c>
      <c r="G57" s="123" t="s">
        <v>165</v>
      </c>
      <c r="H57" s="253"/>
      <c r="I57" s="435"/>
      <c r="J57" s="435"/>
      <c r="K57" s="253"/>
      <c r="L57" s="253"/>
      <c r="M57" s="294"/>
      <c r="N57" s="285">
        <v>5.7</v>
      </c>
      <c r="O57" s="133">
        <v>1</v>
      </c>
      <c r="P57" s="253" t="s">
        <v>110</v>
      </c>
      <c r="Q57" s="253">
        <v>24</v>
      </c>
      <c r="R57" s="253" t="s">
        <v>111</v>
      </c>
      <c r="S57" s="294" t="s">
        <v>109</v>
      </c>
      <c r="T57" s="112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24"/>
      <c r="AF57" s="121"/>
      <c r="AG57" s="124"/>
      <c r="AH57" s="121"/>
      <c r="AI57" s="85"/>
      <c r="AJ57" s="85"/>
      <c r="AK57" s="121"/>
      <c r="AL57" s="19"/>
      <c r="AM57" s="19"/>
      <c r="AN57" s="19"/>
      <c r="AO57" s="19"/>
      <c r="AP57" s="19"/>
      <c r="AQ57" s="19"/>
      <c r="AR57" s="19"/>
      <c r="AS57" s="19"/>
      <c r="AT57" s="19"/>
      <c r="AU57" s="122"/>
      <c r="AV57" s="20"/>
      <c r="AW57" s="19"/>
      <c r="AX57" s="19"/>
      <c r="AY57" s="114"/>
      <c r="AZ57" s="112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14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15.75" thickBot="1" x14ac:dyDescent="0.3">
      <c r="A58" s="59"/>
      <c r="B58" s="261">
        <v>14</v>
      </c>
      <c r="C58" s="143" t="s">
        <v>199</v>
      </c>
      <c r="D58" s="143" t="s">
        <v>200</v>
      </c>
      <c r="E58" s="247">
        <v>80</v>
      </c>
      <c r="F58" s="264">
        <v>80</v>
      </c>
      <c r="G58" s="136" t="s">
        <v>157</v>
      </c>
      <c r="H58" s="252"/>
      <c r="I58" s="438"/>
      <c r="J58" s="438"/>
      <c r="K58" s="252"/>
      <c r="L58" s="252"/>
      <c r="M58" s="297"/>
      <c r="N58" s="289"/>
      <c r="O58" s="252"/>
      <c r="P58" s="252"/>
      <c r="Q58" s="252"/>
      <c r="R58" s="252"/>
      <c r="S58" s="297"/>
      <c r="T58" s="112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24"/>
      <c r="AF58" s="121"/>
      <c r="AG58" s="124"/>
      <c r="AH58" s="121"/>
      <c r="AI58" s="85"/>
      <c r="AJ58" s="85"/>
      <c r="AK58" s="121"/>
      <c r="AL58" s="19"/>
      <c r="AM58" s="19"/>
      <c r="AN58" s="19"/>
      <c r="AO58" s="19"/>
      <c r="AP58" s="19"/>
      <c r="AQ58" s="19"/>
      <c r="AR58" s="19"/>
      <c r="AS58" s="19"/>
      <c r="AT58" s="19"/>
      <c r="AU58" s="122"/>
      <c r="AV58" s="20"/>
      <c r="AW58" s="19"/>
      <c r="AX58" s="19"/>
      <c r="AY58" s="114"/>
      <c r="AZ58" s="112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14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x14ac:dyDescent="0.25">
      <c r="A59" s="59"/>
      <c r="B59" s="259">
        <v>15</v>
      </c>
      <c r="C59" s="66" t="s">
        <v>30</v>
      </c>
      <c r="D59" s="66" t="s">
        <v>31</v>
      </c>
      <c r="E59" s="250">
        <v>0</v>
      </c>
      <c r="F59" s="262">
        <v>5</v>
      </c>
      <c r="G59" s="144" t="s">
        <v>145</v>
      </c>
      <c r="H59" s="254"/>
      <c r="I59" s="434" t="s">
        <v>524</v>
      </c>
      <c r="J59" s="434" t="s">
        <v>354</v>
      </c>
      <c r="K59" s="254" t="s">
        <v>163</v>
      </c>
      <c r="L59" s="254" t="s">
        <v>151</v>
      </c>
      <c r="M59" s="293" t="s">
        <v>152</v>
      </c>
      <c r="N59" s="287"/>
      <c r="O59" s="254"/>
      <c r="P59" s="254"/>
      <c r="Q59" s="254"/>
      <c r="R59" s="254"/>
      <c r="S59" s="293"/>
      <c r="T59" s="112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24"/>
      <c r="AF59" s="121"/>
      <c r="AG59" s="124"/>
      <c r="AH59" s="121"/>
      <c r="AI59" s="85"/>
      <c r="AJ59" s="85"/>
      <c r="AK59" s="121"/>
      <c r="AL59" s="19"/>
      <c r="AM59" s="19"/>
      <c r="AN59" s="19"/>
      <c r="AO59" s="19"/>
      <c r="AP59" s="19"/>
      <c r="AQ59" s="19"/>
      <c r="AR59" s="19"/>
      <c r="AS59" s="19"/>
      <c r="AT59" s="19"/>
      <c r="AU59" s="122"/>
      <c r="AV59" s="20"/>
      <c r="AW59" s="19"/>
      <c r="AX59" s="19"/>
      <c r="AY59" s="114"/>
      <c r="AZ59" s="112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14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24.75" x14ac:dyDescent="0.25">
      <c r="A60" s="59"/>
      <c r="B60" s="260">
        <v>15</v>
      </c>
      <c r="C60" s="113" t="s">
        <v>30</v>
      </c>
      <c r="D60" s="113" t="s">
        <v>31</v>
      </c>
      <c r="E60" s="249">
        <v>5</v>
      </c>
      <c r="F60" s="269">
        <v>30</v>
      </c>
      <c r="G60" s="115" t="s">
        <v>146</v>
      </c>
      <c r="H60" s="253"/>
      <c r="I60" s="435"/>
      <c r="J60" s="435"/>
      <c r="K60" s="253"/>
      <c r="L60" s="253"/>
      <c r="M60" s="294"/>
      <c r="N60" s="285">
        <v>6.7</v>
      </c>
      <c r="O60" s="253">
        <v>0.85</v>
      </c>
      <c r="P60" s="253" t="s">
        <v>150</v>
      </c>
      <c r="Q60" s="253">
        <v>23</v>
      </c>
      <c r="R60" s="253" t="s">
        <v>111</v>
      </c>
      <c r="S60" s="294" t="s">
        <v>109</v>
      </c>
      <c r="T60" s="112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24"/>
      <c r="AF60" s="121"/>
      <c r="AG60" s="124"/>
      <c r="AH60" s="121"/>
      <c r="AI60" s="85"/>
      <c r="AJ60" s="85"/>
      <c r="AK60" s="121"/>
      <c r="AL60" s="19"/>
      <c r="AM60" s="19"/>
      <c r="AN60" s="19"/>
      <c r="AO60" s="19"/>
      <c r="AP60" s="19"/>
      <c r="AQ60" s="19"/>
      <c r="AR60" s="19"/>
      <c r="AS60" s="19"/>
      <c r="AT60" s="19"/>
      <c r="AU60" s="122"/>
      <c r="AV60" s="20"/>
      <c r="AW60" s="19"/>
      <c r="AX60" s="19"/>
      <c r="AY60" s="114"/>
      <c r="AZ60" s="112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14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24.75" x14ac:dyDescent="0.25">
      <c r="A61" s="59"/>
      <c r="B61" s="260">
        <v>15</v>
      </c>
      <c r="C61" s="113" t="s">
        <v>30</v>
      </c>
      <c r="D61" s="113" t="s">
        <v>31</v>
      </c>
      <c r="E61" s="249">
        <v>30</v>
      </c>
      <c r="F61" s="269">
        <v>65</v>
      </c>
      <c r="G61" s="115" t="s">
        <v>147</v>
      </c>
      <c r="H61" s="253" t="s">
        <v>175</v>
      </c>
      <c r="I61" s="435"/>
      <c r="J61" s="435"/>
      <c r="K61" s="253"/>
      <c r="L61" s="253"/>
      <c r="M61" s="294"/>
      <c r="N61" s="285">
        <v>7.3</v>
      </c>
      <c r="O61" s="253">
        <v>0.86</v>
      </c>
      <c r="P61" s="253" t="s">
        <v>150</v>
      </c>
      <c r="Q61" s="253">
        <v>23</v>
      </c>
      <c r="R61" s="253" t="s">
        <v>111</v>
      </c>
      <c r="S61" s="294" t="s">
        <v>109</v>
      </c>
      <c r="T61" s="112"/>
      <c r="U61" s="19"/>
      <c r="V61" s="19"/>
      <c r="W61" s="19"/>
      <c r="X61" s="19"/>
      <c r="Y61" s="119" t="s">
        <v>350</v>
      </c>
      <c r="Z61" s="19"/>
      <c r="AA61" s="19"/>
      <c r="AB61" s="19"/>
      <c r="AC61" s="19"/>
      <c r="AD61" s="19"/>
      <c r="AE61" s="124"/>
      <c r="AF61" s="121"/>
      <c r="AG61" s="124"/>
      <c r="AH61" s="121"/>
      <c r="AI61" s="85"/>
      <c r="AJ61" s="85"/>
      <c r="AK61" s="121"/>
      <c r="AL61" s="19"/>
      <c r="AM61" s="19"/>
      <c r="AN61" s="19"/>
      <c r="AO61" s="19"/>
      <c r="AP61" s="19"/>
      <c r="AQ61" s="19"/>
      <c r="AR61" s="19"/>
      <c r="AS61" s="19"/>
      <c r="AT61" s="19"/>
      <c r="AU61" s="122"/>
      <c r="AV61" s="20"/>
      <c r="AW61" s="19"/>
      <c r="AX61" s="19"/>
      <c r="AY61" s="114"/>
      <c r="AZ61" s="112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14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25.5" thickBot="1" x14ac:dyDescent="0.3">
      <c r="A62" s="59"/>
      <c r="B62" s="263">
        <v>15</v>
      </c>
      <c r="C62" s="94" t="s">
        <v>30</v>
      </c>
      <c r="D62" s="94" t="s">
        <v>31</v>
      </c>
      <c r="E62" s="258">
        <v>65</v>
      </c>
      <c r="F62" s="267">
        <v>85</v>
      </c>
      <c r="G62" s="126" t="s">
        <v>148</v>
      </c>
      <c r="H62" s="257" t="s">
        <v>174</v>
      </c>
      <c r="I62" s="436"/>
      <c r="J62" s="436"/>
      <c r="K62" s="257"/>
      <c r="L62" s="257"/>
      <c r="M62" s="277"/>
      <c r="N62" s="93">
        <v>7.7</v>
      </c>
      <c r="O62" s="257">
        <v>1.2</v>
      </c>
      <c r="P62" s="257" t="s">
        <v>150</v>
      </c>
      <c r="Q62" s="257">
        <v>23</v>
      </c>
      <c r="R62" s="257" t="s">
        <v>111</v>
      </c>
      <c r="S62" s="277" t="s">
        <v>109</v>
      </c>
      <c r="T62" s="112"/>
      <c r="U62" s="19"/>
      <c r="V62" s="19"/>
      <c r="W62" s="19"/>
      <c r="X62" s="19"/>
      <c r="Y62" s="119" t="s">
        <v>350</v>
      </c>
      <c r="Z62" s="19"/>
      <c r="AA62" s="19"/>
      <c r="AB62" s="19"/>
      <c r="AC62" s="19"/>
      <c r="AD62" s="19"/>
      <c r="AE62" s="124"/>
      <c r="AF62" s="121"/>
      <c r="AG62" s="124"/>
      <c r="AH62" s="121"/>
      <c r="AI62" s="85"/>
      <c r="AJ62" s="85"/>
      <c r="AK62" s="121"/>
      <c r="AL62" s="19"/>
      <c r="AM62" s="19"/>
      <c r="AN62" s="19"/>
      <c r="AO62" s="19"/>
      <c r="AP62" s="19"/>
      <c r="AQ62" s="19"/>
      <c r="AR62" s="19"/>
      <c r="AS62" s="19"/>
      <c r="AT62" s="19"/>
      <c r="AU62" s="122"/>
      <c r="AV62" s="20"/>
      <c r="AW62" s="19"/>
      <c r="AX62" s="19"/>
      <c r="AY62" s="114"/>
      <c r="AZ62" s="112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14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24.75" x14ac:dyDescent="0.25">
      <c r="A63" s="59"/>
      <c r="B63" s="271">
        <v>16</v>
      </c>
      <c r="C63" s="128" t="s">
        <v>32</v>
      </c>
      <c r="D63" s="128" t="s">
        <v>33</v>
      </c>
      <c r="E63" s="248">
        <v>0</v>
      </c>
      <c r="F63" s="266">
        <v>60</v>
      </c>
      <c r="G63" s="145" t="s">
        <v>153</v>
      </c>
      <c r="H63" s="251"/>
      <c r="I63" s="437" t="s">
        <v>122</v>
      </c>
      <c r="J63" s="437" t="s">
        <v>355</v>
      </c>
      <c r="K63" s="251" t="s">
        <v>163</v>
      </c>
      <c r="L63" s="251" t="s">
        <v>154</v>
      </c>
      <c r="M63" s="296" t="s">
        <v>155</v>
      </c>
      <c r="N63" s="286">
        <v>5.9</v>
      </c>
      <c r="O63" s="251">
        <v>2.2999999999999998</v>
      </c>
      <c r="P63" s="251" t="s">
        <v>150</v>
      </c>
      <c r="Q63" s="251"/>
      <c r="R63" s="251" t="s">
        <v>108</v>
      </c>
      <c r="S63" s="296" t="s">
        <v>144</v>
      </c>
      <c r="T63" s="112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24"/>
      <c r="AF63" s="121"/>
      <c r="AG63" s="124"/>
      <c r="AH63" s="121"/>
      <c r="AI63" s="85"/>
      <c r="AJ63" s="85"/>
      <c r="AK63" s="121"/>
      <c r="AL63" s="19"/>
      <c r="AM63" s="19"/>
      <c r="AN63" s="19"/>
      <c r="AO63" s="19"/>
      <c r="AP63" s="19"/>
      <c r="AQ63" s="19"/>
      <c r="AR63" s="19"/>
      <c r="AS63" s="19"/>
      <c r="AT63" s="19"/>
      <c r="AU63" s="122"/>
      <c r="AV63" s="20"/>
      <c r="AW63" s="19"/>
      <c r="AX63" s="19"/>
      <c r="AY63" s="114"/>
      <c r="AZ63" s="112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14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26.25" customHeight="1" thickBot="1" x14ac:dyDescent="0.3">
      <c r="A64" s="59"/>
      <c r="B64" s="261">
        <v>16</v>
      </c>
      <c r="C64" s="75" t="s">
        <v>32</v>
      </c>
      <c r="D64" s="75" t="s">
        <v>33</v>
      </c>
      <c r="E64" s="247">
        <v>60</v>
      </c>
      <c r="F64" s="264">
        <v>80</v>
      </c>
      <c r="G64" s="136" t="s">
        <v>106</v>
      </c>
      <c r="H64" s="252"/>
      <c r="I64" s="438"/>
      <c r="J64" s="438"/>
      <c r="K64" s="252"/>
      <c r="L64" s="252"/>
      <c r="M64" s="297"/>
      <c r="N64" s="289">
        <v>6.5</v>
      </c>
      <c r="O64" s="252">
        <v>1.43</v>
      </c>
      <c r="P64" s="252" t="s">
        <v>150</v>
      </c>
      <c r="Q64" s="252"/>
      <c r="R64" s="252" t="s">
        <v>111</v>
      </c>
      <c r="S64" s="297" t="s">
        <v>109</v>
      </c>
      <c r="T64" s="112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24"/>
      <c r="AF64" s="121"/>
      <c r="AG64" s="124"/>
      <c r="AH64" s="121"/>
      <c r="AI64" s="85"/>
      <c r="AJ64" s="85"/>
      <c r="AK64" s="121"/>
      <c r="AL64" s="19"/>
      <c r="AM64" s="19"/>
      <c r="AN64" s="19"/>
      <c r="AO64" s="19"/>
      <c r="AP64" s="19"/>
      <c r="AQ64" s="19"/>
      <c r="AR64" s="19"/>
      <c r="AS64" s="19"/>
      <c r="AT64" s="19"/>
      <c r="AU64" s="122"/>
      <c r="AV64" s="20"/>
      <c r="AW64" s="19"/>
      <c r="AX64" s="19"/>
      <c r="AY64" s="114"/>
      <c r="AZ64" s="112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14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x14ac:dyDescent="0.25">
      <c r="A65" s="59"/>
      <c r="B65" s="259">
        <v>17</v>
      </c>
      <c r="C65" s="66" t="s">
        <v>34</v>
      </c>
      <c r="D65" s="66" t="s">
        <v>35</v>
      </c>
      <c r="E65" s="250">
        <v>0</v>
      </c>
      <c r="F65" s="262">
        <v>25</v>
      </c>
      <c r="G65" s="108" t="s">
        <v>104</v>
      </c>
      <c r="H65" s="254"/>
      <c r="I65" s="434" t="s">
        <v>187</v>
      </c>
      <c r="J65" s="434" t="s">
        <v>198</v>
      </c>
      <c r="K65" s="254" t="s">
        <v>163</v>
      </c>
      <c r="L65" s="254" t="s">
        <v>143</v>
      </c>
      <c r="M65" s="293" t="s">
        <v>143</v>
      </c>
      <c r="N65" s="287">
        <v>5.5</v>
      </c>
      <c r="O65" s="254">
        <v>1.6</v>
      </c>
      <c r="P65" s="254" t="s">
        <v>110</v>
      </c>
      <c r="Q65" s="146">
        <v>7</v>
      </c>
      <c r="R65" s="146" t="s">
        <v>108</v>
      </c>
      <c r="S65" s="335" t="s">
        <v>179</v>
      </c>
      <c r="T65" s="112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24"/>
      <c r="AF65" s="121"/>
      <c r="AG65" s="124"/>
      <c r="AH65" s="121"/>
      <c r="AI65" s="85"/>
      <c r="AJ65" s="85"/>
      <c r="AK65" s="121"/>
      <c r="AL65" s="19"/>
      <c r="AM65" s="19"/>
      <c r="AN65" s="19"/>
      <c r="AO65" s="19"/>
      <c r="AP65" s="19"/>
      <c r="AQ65" s="19"/>
      <c r="AR65" s="19"/>
      <c r="AS65" s="19"/>
      <c r="AT65" s="19"/>
      <c r="AU65" s="122"/>
      <c r="AV65" s="20"/>
      <c r="AW65" s="19"/>
      <c r="AX65" s="19"/>
      <c r="AY65" s="114"/>
      <c r="AZ65" s="112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14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36.75" x14ac:dyDescent="0.25">
      <c r="A66" s="59"/>
      <c r="B66" s="260">
        <v>17</v>
      </c>
      <c r="C66" s="113" t="s">
        <v>34</v>
      </c>
      <c r="D66" s="113" t="s">
        <v>35</v>
      </c>
      <c r="E66" s="249">
        <v>25</v>
      </c>
      <c r="F66" s="269">
        <v>40</v>
      </c>
      <c r="G66" s="123" t="s">
        <v>164</v>
      </c>
      <c r="H66" s="253"/>
      <c r="I66" s="435"/>
      <c r="J66" s="435"/>
      <c r="K66" s="253"/>
      <c r="L66" s="253"/>
      <c r="M66" s="294"/>
      <c r="N66" s="285">
        <v>5.9</v>
      </c>
      <c r="O66" s="133">
        <v>2</v>
      </c>
      <c r="P66" s="253" t="s">
        <v>110</v>
      </c>
      <c r="Q66" s="147">
        <v>7</v>
      </c>
      <c r="R66" s="148" t="s">
        <v>190</v>
      </c>
      <c r="S66" s="294" t="s">
        <v>109</v>
      </c>
      <c r="T66" s="112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24"/>
      <c r="AF66" s="121"/>
      <c r="AG66" s="124"/>
      <c r="AH66" s="121"/>
      <c r="AI66" s="85"/>
      <c r="AJ66" s="85"/>
      <c r="AK66" s="121"/>
      <c r="AL66" s="19"/>
      <c r="AM66" s="19"/>
      <c r="AN66" s="19"/>
      <c r="AO66" s="19"/>
      <c r="AP66" s="19"/>
      <c r="AQ66" s="19"/>
      <c r="AR66" s="19"/>
      <c r="AS66" s="19"/>
      <c r="AT66" s="19"/>
      <c r="AU66" s="122"/>
      <c r="AV66" s="20"/>
      <c r="AW66" s="19"/>
      <c r="AX66" s="19"/>
      <c r="AY66" s="114"/>
      <c r="AZ66" s="112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14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24.75" x14ac:dyDescent="0.25">
      <c r="A67" s="59"/>
      <c r="B67" s="260">
        <v>17</v>
      </c>
      <c r="C67" s="113" t="s">
        <v>34</v>
      </c>
      <c r="D67" s="113" t="s">
        <v>35</v>
      </c>
      <c r="E67" s="249">
        <v>40</v>
      </c>
      <c r="F67" s="269">
        <v>50</v>
      </c>
      <c r="G67" s="115" t="s">
        <v>184</v>
      </c>
      <c r="H67" s="253"/>
      <c r="I67" s="435"/>
      <c r="J67" s="435"/>
      <c r="K67" s="253"/>
      <c r="L67" s="253"/>
      <c r="M67" s="294"/>
      <c r="N67" s="285">
        <v>7.1</v>
      </c>
      <c r="O67" s="133">
        <v>1</v>
      </c>
      <c r="P67" s="253" t="s">
        <v>107</v>
      </c>
      <c r="Q67" s="147">
        <v>7</v>
      </c>
      <c r="R67" s="253" t="s">
        <v>111</v>
      </c>
      <c r="S67" s="294" t="s">
        <v>109</v>
      </c>
      <c r="T67" s="112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24"/>
      <c r="AF67" s="121"/>
      <c r="AG67" s="124"/>
      <c r="AH67" s="121"/>
      <c r="AI67" s="85"/>
      <c r="AJ67" s="85"/>
      <c r="AK67" s="121"/>
      <c r="AL67" s="19"/>
      <c r="AM67" s="19"/>
      <c r="AN67" s="19"/>
      <c r="AO67" s="19"/>
      <c r="AP67" s="19"/>
      <c r="AQ67" s="19"/>
      <c r="AR67" s="19"/>
      <c r="AS67" s="19"/>
      <c r="AT67" s="19"/>
      <c r="AU67" s="122"/>
      <c r="AV67" s="20"/>
      <c r="AW67" s="19"/>
      <c r="AX67" s="19"/>
      <c r="AY67" s="114"/>
      <c r="AZ67" s="112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14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24.75" x14ac:dyDescent="0.25">
      <c r="A68" s="59"/>
      <c r="B68" s="260">
        <v>17</v>
      </c>
      <c r="C68" s="113" t="s">
        <v>34</v>
      </c>
      <c r="D68" s="113" t="s">
        <v>35</v>
      </c>
      <c r="E68" s="249">
        <v>50</v>
      </c>
      <c r="F68" s="269">
        <v>60</v>
      </c>
      <c r="G68" s="115" t="s">
        <v>186</v>
      </c>
      <c r="H68" s="253"/>
      <c r="I68" s="435"/>
      <c r="J68" s="435"/>
      <c r="K68" s="253"/>
      <c r="L68" s="253"/>
      <c r="M68" s="294"/>
      <c r="N68" s="123"/>
      <c r="O68" s="113"/>
      <c r="P68" s="113"/>
      <c r="Q68" s="149"/>
      <c r="R68" s="113"/>
      <c r="S68" s="295"/>
      <c r="T68" s="112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24"/>
      <c r="AF68" s="121"/>
      <c r="AG68" s="124"/>
      <c r="AH68" s="121"/>
      <c r="AI68" s="85"/>
      <c r="AJ68" s="85"/>
      <c r="AK68" s="121"/>
      <c r="AL68" s="19"/>
      <c r="AM68" s="19"/>
      <c r="AN68" s="19"/>
      <c r="AO68" s="19"/>
      <c r="AP68" s="19"/>
      <c r="AQ68" s="19"/>
      <c r="AR68" s="19"/>
      <c r="AS68" s="19"/>
      <c r="AT68" s="19"/>
      <c r="AU68" s="122"/>
      <c r="AV68" s="20"/>
      <c r="AW68" s="19"/>
      <c r="AX68" s="19"/>
      <c r="AY68" s="114"/>
      <c r="AZ68" s="112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14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37.5" thickBot="1" x14ac:dyDescent="0.3">
      <c r="A69" s="59"/>
      <c r="B69" s="263">
        <v>17</v>
      </c>
      <c r="C69" s="94" t="s">
        <v>34</v>
      </c>
      <c r="D69" s="94" t="s">
        <v>35</v>
      </c>
      <c r="E69" s="258">
        <v>60</v>
      </c>
      <c r="F69" s="267">
        <v>80</v>
      </c>
      <c r="G69" s="126" t="s">
        <v>185</v>
      </c>
      <c r="H69" s="257"/>
      <c r="I69" s="436"/>
      <c r="J69" s="436"/>
      <c r="K69" s="257"/>
      <c r="L69" s="257"/>
      <c r="M69" s="277"/>
      <c r="N69" s="93">
        <v>7.2</v>
      </c>
      <c r="O69" s="150">
        <v>1</v>
      </c>
      <c r="P69" s="257" t="s">
        <v>107</v>
      </c>
      <c r="Q69" s="151">
        <v>7</v>
      </c>
      <c r="R69" s="257" t="s">
        <v>136</v>
      </c>
      <c r="S69" s="277" t="s">
        <v>109</v>
      </c>
      <c r="T69" s="112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24"/>
      <c r="AF69" s="121"/>
      <c r="AG69" s="124"/>
      <c r="AH69" s="121"/>
      <c r="AI69" s="85"/>
      <c r="AJ69" s="85"/>
      <c r="AK69" s="121"/>
      <c r="AL69" s="19"/>
      <c r="AM69" s="19"/>
      <c r="AN69" s="19"/>
      <c r="AO69" s="19"/>
      <c r="AP69" s="19"/>
      <c r="AQ69" s="19"/>
      <c r="AR69" s="19"/>
      <c r="AS69" s="19"/>
      <c r="AT69" s="19"/>
      <c r="AU69" s="122"/>
      <c r="AV69" s="20"/>
      <c r="AW69" s="19"/>
      <c r="AX69" s="19"/>
      <c r="AY69" s="114"/>
      <c r="AZ69" s="112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14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5.75" thickBot="1" x14ac:dyDescent="0.3">
      <c r="A70" s="59"/>
      <c r="B70" s="299">
        <v>18</v>
      </c>
      <c r="C70" s="152" t="s">
        <v>36</v>
      </c>
      <c r="D70" s="152" t="s">
        <v>37</v>
      </c>
      <c r="E70" s="98"/>
      <c r="F70" s="153"/>
      <c r="G70" s="96" t="s">
        <v>320</v>
      </c>
      <c r="H70" s="97"/>
      <c r="I70" s="98"/>
      <c r="J70" s="98"/>
      <c r="K70" s="97"/>
      <c r="L70" s="97"/>
      <c r="M70" s="292"/>
      <c r="N70" s="286"/>
      <c r="O70" s="251"/>
      <c r="P70" s="251"/>
      <c r="Q70" s="251"/>
      <c r="R70" s="251"/>
      <c r="S70" s="296"/>
      <c r="T70" s="112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24"/>
      <c r="AF70" s="121"/>
      <c r="AG70" s="124"/>
      <c r="AH70" s="121"/>
      <c r="AI70" s="85"/>
      <c r="AJ70" s="85"/>
      <c r="AK70" s="121"/>
      <c r="AL70" s="19"/>
      <c r="AM70" s="19"/>
      <c r="AN70" s="19"/>
      <c r="AO70" s="19"/>
      <c r="AP70" s="19"/>
      <c r="AQ70" s="19"/>
      <c r="AR70" s="19"/>
      <c r="AS70" s="19"/>
      <c r="AT70" s="19"/>
      <c r="AU70" s="122"/>
      <c r="AV70" s="20"/>
      <c r="AW70" s="19"/>
      <c r="AX70" s="19"/>
      <c r="AY70" s="114"/>
      <c r="AZ70" s="112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14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24.75" x14ac:dyDescent="0.25">
      <c r="A71" s="425" t="s">
        <v>435</v>
      </c>
      <c r="B71" s="271">
        <v>19</v>
      </c>
      <c r="C71" s="128" t="s">
        <v>38</v>
      </c>
      <c r="D71" s="128" t="s">
        <v>39</v>
      </c>
      <c r="E71" s="248">
        <v>0</v>
      </c>
      <c r="F71" s="266">
        <v>10</v>
      </c>
      <c r="G71" s="145" t="s">
        <v>241</v>
      </c>
      <c r="H71" s="427" t="s">
        <v>322</v>
      </c>
      <c r="I71" s="437" t="s">
        <v>219</v>
      </c>
      <c r="J71" s="437" t="s">
        <v>361</v>
      </c>
      <c r="K71" s="251" t="s">
        <v>179</v>
      </c>
      <c r="L71" s="251" t="s">
        <v>243</v>
      </c>
      <c r="M71" s="296" t="s">
        <v>243</v>
      </c>
      <c r="N71" s="285"/>
      <c r="O71" s="253"/>
      <c r="P71" s="253"/>
      <c r="Q71" s="253">
        <v>40</v>
      </c>
      <c r="R71" s="253"/>
      <c r="S71" s="294"/>
      <c r="T71" s="432" t="s">
        <v>323</v>
      </c>
      <c r="U71" s="406">
        <v>2.8</v>
      </c>
      <c r="V71" s="406" t="s">
        <v>324</v>
      </c>
      <c r="W71" s="406" t="s">
        <v>325</v>
      </c>
      <c r="X71" s="406" t="s">
        <v>285</v>
      </c>
      <c r="Y71" s="406" t="s">
        <v>326</v>
      </c>
      <c r="Z71" s="406" t="s">
        <v>287</v>
      </c>
      <c r="AA71" s="406">
        <v>24.07</v>
      </c>
      <c r="AB71" s="406">
        <v>1.21</v>
      </c>
      <c r="AC71" s="406">
        <v>0.26</v>
      </c>
      <c r="AD71" s="406">
        <v>0.26</v>
      </c>
      <c r="AE71" s="404">
        <f t="shared" ref="AE71:AE72" si="3">AD71/SUM(AA71:AD71)*100</f>
        <v>1.0077519379844959</v>
      </c>
      <c r="AF71" s="401">
        <f t="shared" ref="AF71:AF72" si="4">AC71*390</f>
        <v>101.4</v>
      </c>
      <c r="AG71" s="404">
        <f>AB71/SUM(AA71:AD72)*100</f>
        <v>4.6899224806201536</v>
      </c>
      <c r="AH71" s="401">
        <f t="shared" ref="AH71:AH72" si="5">SUM(AA71:AD71)</f>
        <v>25.800000000000004</v>
      </c>
      <c r="AI71" s="401">
        <v>6</v>
      </c>
      <c r="AJ71" s="413">
        <v>0.85</v>
      </c>
      <c r="AK71" s="400">
        <f t="shared" ref="AK71:AK72" si="6">AJ71*1.72</f>
        <v>1.462</v>
      </c>
      <c r="AL71" s="406"/>
      <c r="AM71" s="406"/>
      <c r="AN71" s="406">
        <v>7</v>
      </c>
      <c r="AO71" s="406">
        <v>48</v>
      </c>
      <c r="AP71" s="406">
        <v>28</v>
      </c>
      <c r="AQ71" s="406">
        <v>5.9</v>
      </c>
      <c r="AR71" s="406">
        <v>0.11</v>
      </c>
      <c r="AS71" s="406">
        <v>1.87</v>
      </c>
      <c r="AT71" s="406">
        <v>0.76</v>
      </c>
      <c r="AU71" s="408">
        <v>8.1199999999999992</v>
      </c>
      <c r="AV71" s="224"/>
      <c r="AW71" s="221"/>
      <c r="AX71" s="221"/>
      <c r="AY71" s="228"/>
      <c r="AZ71" s="112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14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37.5" thickBot="1" x14ac:dyDescent="0.3">
      <c r="A72" s="425"/>
      <c r="B72" s="261">
        <v>19</v>
      </c>
      <c r="C72" s="75" t="s">
        <v>38</v>
      </c>
      <c r="D72" s="75" t="s">
        <v>39</v>
      </c>
      <c r="E72" s="247">
        <v>10</v>
      </c>
      <c r="F72" s="264">
        <v>40</v>
      </c>
      <c r="G72" s="118" t="s">
        <v>242</v>
      </c>
      <c r="H72" s="428"/>
      <c r="I72" s="438"/>
      <c r="J72" s="438"/>
      <c r="K72" s="252"/>
      <c r="L72" s="252"/>
      <c r="M72" s="297"/>
      <c r="N72" s="285"/>
      <c r="O72" s="253"/>
      <c r="P72" s="253"/>
      <c r="Q72" s="253"/>
      <c r="R72" s="253"/>
      <c r="S72" s="294"/>
      <c r="T72" s="432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4" t="e">
        <f t="shared" si="3"/>
        <v>#DIV/0!</v>
      </c>
      <c r="AF72" s="401">
        <f t="shared" si="4"/>
        <v>0</v>
      </c>
      <c r="AG72" s="404" t="e">
        <f t="shared" ref="AG72" si="7">AB72/SUM(AA72:AD72)*100</f>
        <v>#DIV/0!</v>
      </c>
      <c r="AH72" s="401">
        <f t="shared" si="5"/>
        <v>0</v>
      </c>
      <c r="AI72" s="401"/>
      <c r="AJ72" s="413"/>
      <c r="AK72" s="404">
        <f t="shared" si="6"/>
        <v>0</v>
      </c>
      <c r="AL72" s="406"/>
      <c r="AM72" s="406"/>
      <c r="AN72" s="406"/>
      <c r="AO72" s="406"/>
      <c r="AP72" s="406"/>
      <c r="AQ72" s="406"/>
      <c r="AR72" s="406"/>
      <c r="AS72" s="406"/>
      <c r="AT72" s="406"/>
      <c r="AU72" s="408"/>
      <c r="AV72" s="224"/>
      <c r="AW72" s="221"/>
      <c r="AX72" s="221"/>
      <c r="AY72" s="228"/>
      <c r="AZ72" s="112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14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36.75" thickBot="1" x14ac:dyDescent="0.3">
      <c r="A73" s="59" t="s">
        <v>321</v>
      </c>
      <c r="B73" s="166">
        <v>20</v>
      </c>
      <c r="C73" s="155" t="s">
        <v>40</v>
      </c>
      <c r="D73" s="155" t="s">
        <v>41</v>
      </c>
      <c r="E73" s="156">
        <v>0</v>
      </c>
      <c r="F73" s="157">
        <v>30</v>
      </c>
      <c r="G73" s="158" t="s">
        <v>218</v>
      </c>
      <c r="H73" s="159" t="s">
        <v>322</v>
      </c>
      <c r="I73" s="160" t="s">
        <v>219</v>
      </c>
      <c r="J73" s="160" t="s">
        <v>360</v>
      </c>
      <c r="K73" s="159" t="s">
        <v>163</v>
      </c>
      <c r="L73" s="159" t="s">
        <v>151</v>
      </c>
      <c r="M73" s="300" t="s">
        <v>220</v>
      </c>
      <c r="N73" s="285"/>
      <c r="O73" s="253"/>
      <c r="P73" s="253"/>
      <c r="Q73" s="253">
        <v>32</v>
      </c>
      <c r="R73" s="253"/>
      <c r="S73" s="294"/>
      <c r="T73" s="112" t="s">
        <v>323</v>
      </c>
      <c r="U73" s="19">
        <v>2.8</v>
      </c>
      <c r="V73" s="19" t="s">
        <v>324</v>
      </c>
      <c r="W73" s="19" t="s">
        <v>325</v>
      </c>
      <c r="X73" s="19" t="s">
        <v>285</v>
      </c>
      <c r="Y73" s="19" t="s">
        <v>326</v>
      </c>
      <c r="Z73" s="19" t="s">
        <v>287</v>
      </c>
      <c r="AA73" s="19">
        <v>24.07</v>
      </c>
      <c r="AB73" s="19">
        <v>1.21</v>
      </c>
      <c r="AC73" s="19">
        <v>0.26</v>
      </c>
      <c r="AD73" s="19">
        <v>0.26</v>
      </c>
      <c r="AE73" s="124">
        <f>AD73/SUM(AA73:AD73)*100</f>
        <v>1.0077519379844959</v>
      </c>
      <c r="AF73" s="121">
        <f>AC73*390</f>
        <v>101.4</v>
      </c>
      <c r="AG73" s="124">
        <f>AB73/SUM(AA73:AD73)*100</f>
        <v>4.6899224806201536</v>
      </c>
      <c r="AH73" s="121">
        <f>SUM(AA73:AD73)</f>
        <v>25.800000000000004</v>
      </c>
      <c r="AI73" s="85">
        <v>6</v>
      </c>
      <c r="AJ73" s="132">
        <v>0.85</v>
      </c>
      <c r="AK73" s="132">
        <v>1.5</v>
      </c>
      <c r="AL73" s="19"/>
      <c r="AM73" s="19"/>
      <c r="AN73" s="19">
        <v>7</v>
      </c>
      <c r="AO73" s="19">
        <v>48</v>
      </c>
      <c r="AP73" s="19">
        <v>28</v>
      </c>
      <c r="AQ73" s="19">
        <v>5.9</v>
      </c>
      <c r="AR73" s="19">
        <v>0.11</v>
      </c>
      <c r="AS73" s="19">
        <v>1.87</v>
      </c>
      <c r="AT73" s="19">
        <v>0.76</v>
      </c>
      <c r="AU73" s="122">
        <v>8.1199999999999992</v>
      </c>
      <c r="AV73" s="20"/>
      <c r="AW73" s="19"/>
      <c r="AX73" s="19"/>
      <c r="AY73" s="114"/>
      <c r="AZ73" s="112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14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24.75" x14ac:dyDescent="0.25">
      <c r="A74" s="59" t="s">
        <v>436</v>
      </c>
      <c r="B74" s="271">
        <v>21</v>
      </c>
      <c r="C74" s="128" t="s">
        <v>42</v>
      </c>
      <c r="D74" s="128" t="s">
        <v>43</v>
      </c>
      <c r="E74" s="248">
        <v>0</v>
      </c>
      <c r="F74" s="266">
        <v>40</v>
      </c>
      <c r="G74" s="145" t="s">
        <v>221</v>
      </c>
      <c r="H74" s="251" t="s">
        <v>125</v>
      </c>
      <c r="I74" s="426" t="s">
        <v>233</v>
      </c>
      <c r="J74" s="426" t="s">
        <v>354</v>
      </c>
      <c r="K74" s="251" t="s">
        <v>179</v>
      </c>
      <c r="L74" s="251" t="s">
        <v>234</v>
      </c>
      <c r="M74" s="296" t="s">
        <v>143</v>
      </c>
      <c r="N74" s="285"/>
      <c r="O74" s="253"/>
      <c r="P74" s="253"/>
      <c r="Q74" s="253">
        <v>36</v>
      </c>
      <c r="R74" s="253"/>
      <c r="S74" s="294"/>
      <c r="T74" s="112"/>
      <c r="U74" s="19"/>
      <c r="V74" s="19"/>
      <c r="W74" s="19"/>
      <c r="X74" s="19"/>
      <c r="Y74" s="19"/>
      <c r="Z74" s="119" t="s">
        <v>472</v>
      </c>
      <c r="AA74" s="19">
        <v>4.68</v>
      </c>
      <c r="AB74" s="19">
        <v>0.62</v>
      </c>
      <c r="AC74" s="19">
        <v>0.12</v>
      </c>
      <c r="AD74" s="19">
        <v>7.0000000000000007E-2</v>
      </c>
      <c r="AE74" s="124">
        <f>AD74/SUM(AA74:AD74)*100</f>
        <v>1.2750455373406193</v>
      </c>
      <c r="AF74" s="121">
        <f>AC74*390</f>
        <v>46.8</v>
      </c>
      <c r="AG74" s="124">
        <f>AB74/SUM(AA74:AD74)*100</f>
        <v>11.293260473588342</v>
      </c>
      <c r="AH74" s="121">
        <f>SUM(AA74:AD74)</f>
        <v>5.49</v>
      </c>
      <c r="AI74" s="85"/>
      <c r="AJ74" s="132">
        <v>0.82</v>
      </c>
      <c r="AK74" s="132">
        <f>AJ74*1.72</f>
        <v>1.4103999999999999</v>
      </c>
      <c r="AL74" s="19"/>
      <c r="AM74" s="19"/>
      <c r="AN74" s="19"/>
      <c r="AO74" s="19"/>
      <c r="AP74" s="19"/>
      <c r="AQ74" s="19"/>
      <c r="AR74" s="19"/>
      <c r="AS74" s="19"/>
      <c r="AT74" s="19"/>
      <c r="AU74" s="122"/>
      <c r="AV74" s="20"/>
      <c r="AW74" s="19"/>
      <c r="AX74" s="19"/>
      <c r="AY74" s="114"/>
      <c r="AZ74" s="112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14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25.5" thickBot="1" x14ac:dyDescent="0.3">
      <c r="A75" s="59" t="s">
        <v>437</v>
      </c>
      <c r="B75" s="261">
        <v>21</v>
      </c>
      <c r="C75" s="75" t="s">
        <v>42</v>
      </c>
      <c r="D75" s="75" t="s">
        <v>43</v>
      </c>
      <c r="E75" s="247">
        <v>40</v>
      </c>
      <c r="F75" s="264">
        <v>75</v>
      </c>
      <c r="G75" s="118" t="s">
        <v>232</v>
      </c>
      <c r="H75" s="252" t="s">
        <v>125</v>
      </c>
      <c r="I75" s="419"/>
      <c r="J75" s="419"/>
      <c r="K75" s="252"/>
      <c r="L75" s="252"/>
      <c r="M75" s="297"/>
      <c r="N75" s="285"/>
      <c r="O75" s="253"/>
      <c r="P75" s="253"/>
      <c r="Q75" s="253"/>
      <c r="R75" s="253"/>
      <c r="S75" s="294"/>
      <c r="T75" s="112"/>
      <c r="U75" s="19"/>
      <c r="V75" s="19"/>
      <c r="W75" s="19"/>
      <c r="X75" s="134" t="s">
        <v>127</v>
      </c>
      <c r="Y75" s="19" t="s">
        <v>126</v>
      </c>
      <c r="Z75" s="19" t="s">
        <v>126</v>
      </c>
      <c r="AA75" s="19">
        <v>2.0299999999999998</v>
      </c>
      <c r="AB75" s="19">
        <v>0.51</v>
      </c>
      <c r="AC75" s="19">
        <v>0.19</v>
      </c>
      <c r="AD75" s="19">
        <v>0.02</v>
      </c>
      <c r="AE75" s="124">
        <f>AD75/SUM(AA75:AD75)*100</f>
        <v>0.72727272727272729</v>
      </c>
      <c r="AF75" s="121">
        <f>AC75*390</f>
        <v>74.099999999999994</v>
      </c>
      <c r="AG75" s="120">
        <f>AB75/SUM(AA75:AD75)*100</f>
        <v>18.545454545454547</v>
      </c>
      <c r="AH75" s="121">
        <f>SUM(AA75:AD75)</f>
        <v>2.75</v>
      </c>
      <c r="AI75" s="85"/>
      <c r="AJ75" s="132">
        <v>0.16</v>
      </c>
      <c r="AK75" s="121"/>
      <c r="AL75" s="19"/>
      <c r="AM75" s="19"/>
      <c r="AN75" s="19"/>
      <c r="AO75" s="19"/>
      <c r="AP75" s="19"/>
      <c r="AQ75" s="19"/>
      <c r="AR75" s="19"/>
      <c r="AS75" s="19"/>
      <c r="AT75" s="19"/>
      <c r="AU75" s="122"/>
      <c r="AV75" s="20"/>
      <c r="AW75" s="19"/>
      <c r="AX75" s="19"/>
      <c r="AY75" s="114"/>
      <c r="AZ75" s="112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14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x14ac:dyDescent="0.25">
      <c r="A76" s="425" t="s">
        <v>438</v>
      </c>
      <c r="B76" s="259">
        <v>22</v>
      </c>
      <c r="C76" s="66" t="s">
        <v>85</v>
      </c>
      <c r="D76" s="66" t="s">
        <v>84</v>
      </c>
      <c r="E76" s="250">
        <v>0</v>
      </c>
      <c r="F76" s="262">
        <v>15</v>
      </c>
      <c r="G76" s="108" t="s">
        <v>145</v>
      </c>
      <c r="H76" s="433" t="s">
        <v>314</v>
      </c>
      <c r="I76" s="434" t="s">
        <v>330</v>
      </c>
      <c r="J76" s="434" t="s">
        <v>358</v>
      </c>
      <c r="K76" s="254" t="s">
        <v>179</v>
      </c>
      <c r="L76" s="254" t="s">
        <v>151</v>
      </c>
      <c r="M76" s="293" t="s">
        <v>237</v>
      </c>
      <c r="N76" s="285"/>
      <c r="O76" s="253"/>
      <c r="P76" s="253"/>
      <c r="Q76" s="253">
        <v>31</v>
      </c>
      <c r="R76" s="253"/>
      <c r="S76" s="294"/>
      <c r="T76" s="432" t="s">
        <v>328</v>
      </c>
      <c r="U76" s="406">
        <v>2.2999999999999998</v>
      </c>
      <c r="V76" s="406" t="s">
        <v>284</v>
      </c>
      <c r="W76" s="406" t="s">
        <v>325</v>
      </c>
      <c r="X76" s="406" t="s">
        <v>329</v>
      </c>
      <c r="Y76" s="406" t="s">
        <v>287</v>
      </c>
      <c r="Z76" s="406" t="s">
        <v>287</v>
      </c>
      <c r="AA76" s="406">
        <v>5.46</v>
      </c>
      <c r="AB76" s="406">
        <v>0.79</v>
      </c>
      <c r="AC76" s="406">
        <v>0.24</v>
      </c>
      <c r="AD76" s="406">
        <v>0.15</v>
      </c>
      <c r="AE76" s="404">
        <f t="shared" ref="AE76:AE78" si="8">AD76/SUM(AA76:AD76)*100</f>
        <v>2.2590361445783129</v>
      </c>
      <c r="AF76" s="401">
        <f t="shared" ref="AF76:AF78" si="9">AC76*390</f>
        <v>93.6</v>
      </c>
      <c r="AG76" s="404">
        <f t="shared" ref="AG76:AG78" si="10">AB76/SUM(AA76:AD76)*100</f>
        <v>11.897590361445783</v>
      </c>
      <c r="AH76" s="401">
        <f t="shared" ref="AH76:AH78" si="11">SUM(AA76:AD76)</f>
        <v>6.6400000000000006</v>
      </c>
      <c r="AI76" s="401"/>
      <c r="AJ76" s="413">
        <v>0.7</v>
      </c>
      <c r="AK76" s="400">
        <f t="shared" ref="AK76:AK78" si="12">AJ76*1.72</f>
        <v>1.204</v>
      </c>
      <c r="AL76" s="406"/>
      <c r="AM76" s="406"/>
      <c r="AN76" s="406">
        <v>5</v>
      </c>
      <c r="AO76" s="406">
        <v>90</v>
      </c>
      <c r="AP76" s="406">
        <v>19</v>
      </c>
      <c r="AQ76" s="406">
        <v>3</v>
      </c>
      <c r="AR76" s="406">
        <v>0.16</v>
      </c>
      <c r="AS76" s="406">
        <v>1.43</v>
      </c>
      <c r="AT76" s="406"/>
      <c r="AU76" s="408">
        <v>9.1300000000000008</v>
      </c>
      <c r="AV76" s="478"/>
      <c r="AW76" s="419"/>
      <c r="AX76" s="419"/>
      <c r="AY76" s="475"/>
      <c r="AZ76" s="458"/>
      <c r="BA76" s="419"/>
      <c r="BB76" s="419"/>
      <c r="BC76" s="419"/>
      <c r="BD76" s="419"/>
      <c r="BE76" s="419"/>
      <c r="BF76" s="419"/>
      <c r="BG76" s="419"/>
      <c r="BH76" s="419"/>
      <c r="BI76" s="419"/>
      <c r="BJ76" s="419"/>
      <c r="BK76" s="419"/>
      <c r="BL76" s="419"/>
      <c r="BM76" s="419"/>
      <c r="BN76" s="419"/>
      <c r="BO76" s="419"/>
      <c r="BP76" s="475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x14ac:dyDescent="0.25">
      <c r="A77" s="425"/>
      <c r="B77" s="260">
        <v>22</v>
      </c>
      <c r="C77" s="113" t="s">
        <v>85</v>
      </c>
      <c r="D77" s="113" t="s">
        <v>84</v>
      </c>
      <c r="E77" s="249">
        <v>15</v>
      </c>
      <c r="F77" s="269">
        <v>20</v>
      </c>
      <c r="G77" s="123" t="s">
        <v>235</v>
      </c>
      <c r="H77" s="430"/>
      <c r="I77" s="435"/>
      <c r="J77" s="435"/>
      <c r="K77" s="253"/>
      <c r="L77" s="253"/>
      <c r="M77" s="294"/>
      <c r="N77" s="285"/>
      <c r="O77" s="253"/>
      <c r="P77" s="253"/>
      <c r="Q77" s="253"/>
      <c r="R77" s="253"/>
      <c r="S77" s="294"/>
      <c r="T77" s="432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4" t="e">
        <f t="shared" si="8"/>
        <v>#DIV/0!</v>
      </c>
      <c r="AF77" s="401">
        <f t="shared" si="9"/>
        <v>0</v>
      </c>
      <c r="AG77" s="404" t="e">
        <f t="shared" si="10"/>
        <v>#DIV/0!</v>
      </c>
      <c r="AH77" s="401">
        <f t="shared" si="11"/>
        <v>0</v>
      </c>
      <c r="AI77" s="401"/>
      <c r="AJ77" s="413"/>
      <c r="AK77" s="404">
        <f t="shared" si="12"/>
        <v>0</v>
      </c>
      <c r="AL77" s="406"/>
      <c r="AM77" s="406"/>
      <c r="AN77" s="406"/>
      <c r="AO77" s="406"/>
      <c r="AP77" s="406"/>
      <c r="AQ77" s="406"/>
      <c r="AR77" s="406"/>
      <c r="AS77" s="406"/>
      <c r="AT77" s="406"/>
      <c r="AU77" s="408"/>
      <c r="AV77" s="479"/>
      <c r="AW77" s="480"/>
      <c r="AX77" s="480"/>
      <c r="AY77" s="476"/>
      <c r="AZ77" s="471"/>
      <c r="BA77" s="480"/>
      <c r="BB77" s="480"/>
      <c r="BC77" s="480"/>
      <c r="BD77" s="480"/>
      <c r="BE77" s="480"/>
      <c r="BF77" s="480"/>
      <c r="BG77" s="480"/>
      <c r="BH77" s="480"/>
      <c r="BI77" s="480"/>
      <c r="BJ77" s="480"/>
      <c r="BK77" s="480"/>
      <c r="BL77" s="480"/>
      <c r="BM77" s="480"/>
      <c r="BN77" s="480"/>
      <c r="BO77" s="480"/>
      <c r="BP77" s="476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x14ac:dyDescent="0.25">
      <c r="A78" s="425"/>
      <c r="B78" s="260">
        <v>22</v>
      </c>
      <c r="C78" s="113" t="s">
        <v>85</v>
      </c>
      <c r="D78" s="113" t="s">
        <v>84</v>
      </c>
      <c r="E78" s="249">
        <v>20</v>
      </c>
      <c r="F78" s="269">
        <v>30</v>
      </c>
      <c r="G78" s="123" t="s">
        <v>164</v>
      </c>
      <c r="H78" s="430"/>
      <c r="I78" s="435"/>
      <c r="J78" s="435"/>
      <c r="K78" s="253"/>
      <c r="L78" s="253"/>
      <c r="M78" s="294"/>
      <c r="N78" s="285"/>
      <c r="O78" s="253"/>
      <c r="P78" s="253"/>
      <c r="Q78" s="253"/>
      <c r="R78" s="253"/>
      <c r="S78" s="294"/>
      <c r="T78" s="432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4" t="e">
        <f t="shared" si="8"/>
        <v>#DIV/0!</v>
      </c>
      <c r="AF78" s="401">
        <f t="shared" si="9"/>
        <v>0</v>
      </c>
      <c r="AG78" s="404" t="e">
        <f t="shared" si="10"/>
        <v>#DIV/0!</v>
      </c>
      <c r="AH78" s="401">
        <f t="shared" si="11"/>
        <v>0</v>
      </c>
      <c r="AI78" s="401"/>
      <c r="AJ78" s="413"/>
      <c r="AK78" s="404">
        <f t="shared" si="12"/>
        <v>0</v>
      </c>
      <c r="AL78" s="406"/>
      <c r="AM78" s="406"/>
      <c r="AN78" s="406"/>
      <c r="AO78" s="406"/>
      <c r="AP78" s="406"/>
      <c r="AQ78" s="406"/>
      <c r="AR78" s="406"/>
      <c r="AS78" s="406"/>
      <c r="AT78" s="406"/>
      <c r="AU78" s="408"/>
      <c r="AV78" s="424"/>
      <c r="AW78" s="426"/>
      <c r="AX78" s="426"/>
      <c r="AY78" s="477"/>
      <c r="AZ78" s="431"/>
      <c r="BA78" s="426"/>
      <c r="BB78" s="426"/>
      <c r="BC78" s="426"/>
      <c r="BD78" s="426"/>
      <c r="BE78" s="426"/>
      <c r="BF78" s="426"/>
      <c r="BG78" s="426"/>
      <c r="BH78" s="426"/>
      <c r="BI78" s="426"/>
      <c r="BJ78" s="426"/>
      <c r="BK78" s="426"/>
      <c r="BL78" s="426"/>
      <c r="BM78" s="426"/>
      <c r="BN78" s="426"/>
      <c r="BO78" s="426"/>
      <c r="BP78" s="477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37.5" thickBot="1" x14ac:dyDescent="0.3">
      <c r="A79" s="59" t="s">
        <v>439</v>
      </c>
      <c r="B79" s="263">
        <v>22</v>
      </c>
      <c r="C79" s="94" t="s">
        <v>85</v>
      </c>
      <c r="D79" s="94" t="s">
        <v>84</v>
      </c>
      <c r="E79" s="258">
        <v>30</v>
      </c>
      <c r="F79" s="267">
        <v>35</v>
      </c>
      <c r="G79" s="126" t="s">
        <v>236</v>
      </c>
      <c r="H79" s="257" t="s">
        <v>197</v>
      </c>
      <c r="I79" s="436"/>
      <c r="J79" s="436"/>
      <c r="K79" s="257"/>
      <c r="L79" s="257"/>
      <c r="M79" s="277"/>
      <c r="N79" s="285"/>
      <c r="O79" s="253"/>
      <c r="P79" s="253"/>
      <c r="Q79" s="253"/>
      <c r="R79" s="253"/>
      <c r="S79" s="294"/>
      <c r="T79" s="112">
        <v>0.16200000000000001</v>
      </c>
      <c r="U79" s="19">
        <v>1.4</v>
      </c>
      <c r="V79" s="19">
        <v>8.6300000000000008</v>
      </c>
      <c r="W79" s="19">
        <v>8.1</v>
      </c>
      <c r="X79" s="19"/>
      <c r="Y79" s="19" t="s">
        <v>279</v>
      </c>
      <c r="Z79" s="19"/>
      <c r="AA79" s="19">
        <v>28.57</v>
      </c>
      <c r="AB79" s="19">
        <v>3.33</v>
      </c>
      <c r="AC79" s="19">
        <v>1.05</v>
      </c>
      <c r="AD79" s="19">
        <v>0.27</v>
      </c>
      <c r="AE79" s="121">
        <f>AD79/SUM(AA79:AD79)*100</f>
        <v>0.81276339554485266</v>
      </c>
      <c r="AF79" s="121">
        <f>AC79*390</f>
        <v>409.5</v>
      </c>
      <c r="AG79" s="124">
        <f>AB79/SUM(AA79:AD79)*100</f>
        <v>10.024081878386514</v>
      </c>
      <c r="AH79" s="121">
        <f>SUM(AA79:AD79)</f>
        <v>33.22</v>
      </c>
      <c r="AI79" s="85"/>
      <c r="AJ79" s="85"/>
      <c r="AK79" s="121"/>
      <c r="AL79" s="19">
        <v>1.88</v>
      </c>
      <c r="AM79" s="19">
        <v>73</v>
      </c>
      <c r="AN79" s="19"/>
      <c r="AO79" s="19"/>
      <c r="AP79" s="19"/>
      <c r="AQ79" s="19"/>
      <c r="AR79" s="19"/>
      <c r="AS79" s="19"/>
      <c r="AT79" s="19"/>
      <c r="AU79" s="122"/>
      <c r="AV79" s="20"/>
      <c r="AW79" s="19"/>
      <c r="AX79" s="19"/>
      <c r="AY79" s="114"/>
      <c r="AZ79" s="112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14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5.75" thickBot="1" x14ac:dyDescent="0.3">
      <c r="A80" s="187"/>
      <c r="B80" s="301" t="s">
        <v>366</v>
      </c>
      <c r="C80" s="178" t="s">
        <v>80</v>
      </c>
      <c r="D80" s="178" t="s">
        <v>81</v>
      </c>
      <c r="E80" s="179"/>
      <c r="F80" s="180"/>
      <c r="G80" s="203"/>
      <c r="H80" s="181"/>
      <c r="I80" s="179"/>
      <c r="J80" s="179"/>
      <c r="K80" s="181"/>
      <c r="L80" s="181"/>
      <c r="M80" s="302"/>
      <c r="N80" s="289"/>
      <c r="O80" s="252"/>
      <c r="P80" s="252"/>
      <c r="Q80" s="252"/>
      <c r="R80" s="252"/>
      <c r="S80" s="297"/>
      <c r="T80" s="268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188"/>
      <c r="AF80" s="189"/>
      <c r="AG80" s="188"/>
      <c r="AH80" s="189"/>
      <c r="AI80" s="190"/>
      <c r="AJ80" s="190"/>
      <c r="AK80" s="189"/>
      <c r="AL80" s="76"/>
      <c r="AM80" s="76"/>
      <c r="AN80" s="76"/>
      <c r="AO80" s="76"/>
      <c r="AP80" s="76"/>
      <c r="AQ80" s="76"/>
      <c r="AR80" s="76"/>
      <c r="AS80" s="76"/>
      <c r="AT80" s="76"/>
      <c r="AU80" s="191"/>
      <c r="AV80" s="104"/>
      <c r="AW80" s="79"/>
      <c r="AX80" s="79"/>
      <c r="AY80" s="95"/>
      <c r="AZ80" s="117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7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24.75" x14ac:dyDescent="0.25">
      <c r="A81" s="58" t="s">
        <v>327</v>
      </c>
      <c r="B81" s="259">
        <v>23</v>
      </c>
      <c r="C81" s="66" t="s">
        <v>44</v>
      </c>
      <c r="D81" s="66" t="s">
        <v>45</v>
      </c>
      <c r="E81" s="250">
        <v>0</v>
      </c>
      <c r="F81" s="262">
        <v>35</v>
      </c>
      <c r="G81" s="144" t="s">
        <v>238</v>
      </c>
      <c r="H81" s="254" t="s">
        <v>314</v>
      </c>
      <c r="I81" s="434" t="s">
        <v>522</v>
      </c>
      <c r="J81" s="434" t="s">
        <v>355</v>
      </c>
      <c r="K81" s="254" t="s">
        <v>149</v>
      </c>
      <c r="L81" s="254" t="s">
        <v>239</v>
      </c>
      <c r="M81" s="293" t="s">
        <v>240</v>
      </c>
      <c r="N81" s="287"/>
      <c r="O81" s="254"/>
      <c r="P81" s="254"/>
      <c r="Q81" s="254">
        <v>26</v>
      </c>
      <c r="R81" s="254"/>
      <c r="S81" s="293"/>
      <c r="T81" s="67" t="s">
        <v>328</v>
      </c>
      <c r="U81" s="68">
        <v>2.2999999999999998</v>
      </c>
      <c r="V81" s="68" t="s">
        <v>284</v>
      </c>
      <c r="W81" s="68" t="s">
        <v>325</v>
      </c>
      <c r="X81" s="68" t="s">
        <v>329</v>
      </c>
      <c r="Y81" s="68" t="s">
        <v>287</v>
      </c>
      <c r="Z81" s="68" t="s">
        <v>287</v>
      </c>
      <c r="AA81" s="68">
        <v>5.46</v>
      </c>
      <c r="AB81" s="68">
        <v>0.79</v>
      </c>
      <c r="AC81" s="68">
        <v>0.24</v>
      </c>
      <c r="AD81" s="68">
        <v>0.15</v>
      </c>
      <c r="AE81" s="173">
        <f>AD81/SUM(AA81:AD81)*100</f>
        <v>2.2590361445783129</v>
      </c>
      <c r="AF81" s="173">
        <f>AC81*390</f>
        <v>93.6</v>
      </c>
      <c r="AG81" s="204">
        <f>AB81/SUM(AA81:AD81)*100</f>
        <v>11.897590361445783</v>
      </c>
      <c r="AH81" s="173">
        <f>SUM(AA81:AD81)</f>
        <v>6.6400000000000006</v>
      </c>
      <c r="AI81" s="70"/>
      <c r="AJ81" s="70">
        <v>0.7</v>
      </c>
      <c r="AK81" s="196">
        <v>1.2</v>
      </c>
      <c r="AL81" s="68"/>
      <c r="AM81" s="68"/>
      <c r="AN81" s="68">
        <v>5</v>
      </c>
      <c r="AO81" s="68">
        <v>90</v>
      </c>
      <c r="AP81" s="68">
        <v>19</v>
      </c>
      <c r="AQ81" s="68">
        <v>3</v>
      </c>
      <c r="AR81" s="68">
        <v>0.16</v>
      </c>
      <c r="AS81" s="68">
        <v>1.43</v>
      </c>
      <c r="AT81" s="68"/>
      <c r="AU81" s="174">
        <v>9.1300000000000008</v>
      </c>
      <c r="AV81" s="72" t="s">
        <v>501</v>
      </c>
      <c r="AW81" s="68" t="s">
        <v>502</v>
      </c>
      <c r="AX81" s="68" t="s">
        <v>503</v>
      </c>
      <c r="AY81" s="107" t="s">
        <v>503</v>
      </c>
      <c r="AZ81" s="67" t="s">
        <v>499</v>
      </c>
      <c r="BA81" s="68" t="s">
        <v>500</v>
      </c>
      <c r="BB81" s="68">
        <v>4</v>
      </c>
      <c r="BC81" s="68" t="s">
        <v>389</v>
      </c>
      <c r="BD81" s="68" t="s">
        <v>504</v>
      </c>
      <c r="BE81" s="68">
        <v>3</v>
      </c>
      <c r="BF81" s="68" t="s">
        <v>389</v>
      </c>
      <c r="BG81" s="68" t="s">
        <v>389</v>
      </c>
      <c r="BH81" s="68" t="s">
        <v>505</v>
      </c>
      <c r="BI81" s="68">
        <v>22</v>
      </c>
      <c r="BJ81" s="68" t="s">
        <v>389</v>
      </c>
      <c r="BK81" s="68">
        <v>2</v>
      </c>
      <c r="BL81" s="68">
        <v>1</v>
      </c>
      <c r="BM81" s="68" t="s">
        <v>506</v>
      </c>
      <c r="BN81" s="68" t="s">
        <v>507</v>
      </c>
      <c r="BO81" s="68" t="s">
        <v>389</v>
      </c>
      <c r="BP81" s="107">
        <v>6</v>
      </c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37.5" thickBot="1" x14ac:dyDescent="0.3">
      <c r="A82" s="61" t="s">
        <v>440</v>
      </c>
      <c r="B82" s="263">
        <v>23</v>
      </c>
      <c r="C82" s="94" t="s">
        <v>44</v>
      </c>
      <c r="D82" s="94" t="s">
        <v>45</v>
      </c>
      <c r="E82" s="258">
        <v>35</v>
      </c>
      <c r="F82" s="267">
        <v>80</v>
      </c>
      <c r="G82" s="126" t="s">
        <v>158</v>
      </c>
      <c r="H82" s="256" t="s">
        <v>174</v>
      </c>
      <c r="I82" s="436"/>
      <c r="J82" s="436"/>
      <c r="K82" s="94"/>
      <c r="L82" s="94"/>
      <c r="M82" s="303"/>
      <c r="N82" s="93"/>
      <c r="O82" s="257"/>
      <c r="P82" s="257"/>
      <c r="Q82" s="257"/>
      <c r="R82" s="257"/>
      <c r="S82" s="277"/>
      <c r="T82" s="125">
        <v>0.47</v>
      </c>
      <c r="U82" s="79">
        <v>4</v>
      </c>
      <c r="V82" s="79">
        <v>9.1</v>
      </c>
      <c r="W82" s="79">
        <v>8.5</v>
      </c>
      <c r="X82" s="79"/>
      <c r="Y82" s="185" t="s">
        <v>188</v>
      </c>
      <c r="Z82" s="79"/>
      <c r="AA82" s="79">
        <v>24.16</v>
      </c>
      <c r="AB82" s="79">
        <v>8.8800000000000008</v>
      </c>
      <c r="AC82" s="79">
        <v>0.82</v>
      </c>
      <c r="AD82" s="79">
        <v>3.27</v>
      </c>
      <c r="AE82" s="186">
        <f>AD82/SUM(AA82:AD82)*100</f>
        <v>8.806894694317263</v>
      </c>
      <c r="AF82" s="163">
        <f>AC82*390</f>
        <v>319.79999999999995</v>
      </c>
      <c r="AG82" s="186">
        <f>AB82/SUM(AA82:AD82)*100</f>
        <v>23.915970913008351</v>
      </c>
      <c r="AH82" s="163">
        <f>SUM(AA82:AD82)</f>
        <v>37.130000000000003</v>
      </c>
      <c r="AI82" s="164">
        <v>36</v>
      </c>
      <c r="AJ82" s="164"/>
      <c r="AK82" s="163"/>
      <c r="AL82" s="197">
        <v>8.9600000000000009</v>
      </c>
      <c r="AM82" s="185">
        <v>424</v>
      </c>
      <c r="AN82" s="79"/>
      <c r="AO82" s="79"/>
      <c r="AP82" s="79"/>
      <c r="AQ82" s="79"/>
      <c r="AR82" s="79"/>
      <c r="AS82" s="79"/>
      <c r="AT82" s="79"/>
      <c r="AU82" s="165"/>
      <c r="AV82" s="104" t="s">
        <v>501</v>
      </c>
      <c r="AW82" s="79" t="s">
        <v>502</v>
      </c>
      <c r="AX82" s="79" t="s">
        <v>503</v>
      </c>
      <c r="AY82" s="95" t="s">
        <v>503</v>
      </c>
      <c r="AZ82" s="125" t="s">
        <v>499</v>
      </c>
      <c r="BA82" s="79">
        <v>10</v>
      </c>
      <c r="BB82" s="79">
        <v>52</v>
      </c>
      <c r="BC82" s="79" t="s">
        <v>389</v>
      </c>
      <c r="BD82" s="79" t="s">
        <v>504</v>
      </c>
      <c r="BE82" s="79">
        <v>22</v>
      </c>
      <c r="BF82" s="79">
        <v>5</v>
      </c>
      <c r="BG82" s="79">
        <v>6</v>
      </c>
      <c r="BH82" s="79" t="s">
        <v>505</v>
      </c>
      <c r="BI82" s="79">
        <v>89</v>
      </c>
      <c r="BJ82" s="79" t="s">
        <v>389</v>
      </c>
      <c r="BK82" s="79">
        <v>9</v>
      </c>
      <c r="BL82" s="79">
        <v>12</v>
      </c>
      <c r="BM82" s="79" t="s">
        <v>506</v>
      </c>
      <c r="BN82" s="79" t="s">
        <v>507</v>
      </c>
      <c r="BO82" s="79">
        <v>1</v>
      </c>
      <c r="BP82" s="95">
        <v>21</v>
      </c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24.75" x14ac:dyDescent="0.25">
      <c r="A83" s="429" t="s">
        <v>327</v>
      </c>
      <c r="B83" s="271">
        <v>24</v>
      </c>
      <c r="C83" s="128" t="s">
        <v>46</v>
      </c>
      <c r="D83" s="128" t="s">
        <v>47</v>
      </c>
      <c r="E83" s="248">
        <v>0</v>
      </c>
      <c r="F83" s="266">
        <v>15</v>
      </c>
      <c r="G83" s="145" t="s">
        <v>227</v>
      </c>
      <c r="H83" s="427" t="s">
        <v>314</v>
      </c>
      <c r="I83" s="437" t="s">
        <v>219</v>
      </c>
      <c r="J83" s="437" t="s">
        <v>355</v>
      </c>
      <c r="K83" s="251" t="s">
        <v>163</v>
      </c>
      <c r="L83" s="251" t="s">
        <v>230</v>
      </c>
      <c r="M83" s="304" t="s">
        <v>231</v>
      </c>
      <c r="N83" s="286"/>
      <c r="O83" s="251"/>
      <c r="P83" s="251"/>
      <c r="Q83" s="251">
        <v>28</v>
      </c>
      <c r="R83" s="251"/>
      <c r="S83" s="296"/>
      <c r="T83" s="431" t="s">
        <v>328</v>
      </c>
      <c r="U83" s="426">
        <v>2.2999999999999998</v>
      </c>
      <c r="V83" s="426" t="s">
        <v>284</v>
      </c>
      <c r="W83" s="426" t="s">
        <v>325</v>
      </c>
      <c r="X83" s="426" t="s">
        <v>329</v>
      </c>
      <c r="Y83" s="426" t="s">
        <v>287</v>
      </c>
      <c r="Z83" s="426" t="s">
        <v>287</v>
      </c>
      <c r="AA83" s="426">
        <v>5.46</v>
      </c>
      <c r="AB83" s="426">
        <v>0.79</v>
      </c>
      <c r="AC83" s="426">
        <v>0.24</v>
      </c>
      <c r="AD83" s="426">
        <v>0.15</v>
      </c>
      <c r="AE83" s="420">
        <f t="shared" ref="AE83:AE84" si="13">AD83/SUM(AA83:AD83)*100</f>
        <v>2.2590361445783129</v>
      </c>
      <c r="AF83" s="422">
        <f>AC83*390</f>
        <v>93.6</v>
      </c>
      <c r="AG83" s="420">
        <f t="shared" ref="AG83:AG84" si="14">AB83/SUM(AA83:AD83)*100</f>
        <v>11.897590361445783</v>
      </c>
      <c r="AH83" s="422">
        <f t="shared" ref="AH83:AH84" si="15">SUM(AA83:AD83)</f>
        <v>6.6400000000000006</v>
      </c>
      <c r="AI83" s="422"/>
      <c r="AJ83" s="462">
        <v>0.7</v>
      </c>
      <c r="AK83" s="403">
        <v>1.2</v>
      </c>
      <c r="AL83" s="426"/>
      <c r="AM83" s="426"/>
      <c r="AN83" s="426">
        <v>5</v>
      </c>
      <c r="AO83" s="426">
        <v>90</v>
      </c>
      <c r="AP83" s="426">
        <v>19</v>
      </c>
      <c r="AQ83" s="426">
        <v>3</v>
      </c>
      <c r="AR83" s="426">
        <v>0.16</v>
      </c>
      <c r="AS83" s="426">
        <v>1.43</v>
      </c>
      <c r="AT83" s="426"/>
      <c r="AU83" s="469">
        <v>9.1300000000000008</v>
      </c>
      <c r="AV83" s="222"/>
      <c r="AW83" s="223"/>
      <c r="AX83" s="223"/>
      <c r="AY83" s="227"/>
      <c r="AZ83" s="127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29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x14ac:dyDescent="0.25">
      <c r="A84" s="425"/>
      <c r="B84" s="260">
        <v>24</v>
      </c>
      <c r="C84" s="113" t="s">
        <v>46</v>
      </c>
      <c r="D84" s="113" t="s">
        <v>47</v>
      </c>
      <c r="E84" s="249">
        <v>15</v>
      </c>
      <c r="F84" s="269">
        <v>40</v>
      </c>
      <c r="G84" s="115" t="s">
        <v>228</v>
      </c>
      <c r="H84" s="430"/>
      <c r="I84" s="435"/>
      <c r="J84" s="435"/>
      <c r="K84" s="253"/>
      <c r="L84" s="253"/>
      <c r="M84" s="294"/>
      <c r="N84" s="285"/>
      <c r="O84" s="253"/>
      <c r="P84" s="253"/>
      <c r="Q84" s="253"/>
      <c r="R84" s="253"/>
      <c r="S84" s="294"/>
      <c r="T84" s="432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4" t="e">
        <f t="shared" si="13"/>
        <v>#DIV/0!</v>
      </c>
      <c r="AF84" s="401"/>
      <c r="AG84" s="404" t="e">
        <f t="shared" si="14"/>
        <v>#DIV/0!</v>
      </c>
      <c r="AH84" s="401">
        <f t="shared" si="15"/>
        <v>0</v>
      </c>
      <c r="AI84" s="401"/>
      <c r="AJ84" s="413"/>
      <c r="AK84" s="400"/>
      <c r="AL84" s="406"/>
      <c r="AM84" s="406"/>
      <c r="AN84" s="406"/>
      <c r="AO84" s="406"/>
      <c r="AP84" s="406"/>
      <c r="AQ84" s="406"/>
      <c r="AR84" s="406"/>
      <c r="AS84" s="406"/>
      <c r="AT84" s="406"/>
      <c r="AU84" s="408"/>
      <c r="AV84" s="224"/>
      <c r="AW84" s="221"/>
      <c r="AX84" s="221"/>
      <c r="AY84" s="228"/>
      <c r="AZ84" s="112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14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36.75" x14ac:dyDescent="0.25">
      <c r="A85" s="59" t="s">
        <v>441</v>
      </c>
      <c r="B85" s="260">
        <v>24</v>
      </c>
      <c r="C85" s="113" t="s">
        <v>46</v>
      </c>
      <c r="D85" s="113" t="s">
        <v>47</v>
      </c>
      <c r="E85" s="249">
        <v>40</v>
      </c>
      <c r="F85" s="269">
        <v>55</v>
      </c>
      <c r="G85" s="115" t="s">
        <v>158</v>
      </c>
      <c r="H85" s="253"/>
      <c r="I85" s="435"/>
      <c r="J85" s="435"/>
      <c r="K85" s="253"/>
      <c r="L85" s="253"/>
      <c r="M85" s="294"/>
      <c r="N85" s="285"/>
      <c r="O85" s="253"/>
      <c r="P85" s="253"/>
      <c r="Q85" s="253"/>
      <c r="R85" s="253"/>
      <c r="S85" s="294"/>
      <c r="T85" s="112" t="s">
        <v>331</v>
      </c>
      <c r="U85" s="119">
        <v>9.8000000000000007</v>
      </c>
      <c r="V85" s="19" t="s">
        <v>318</v>
      </c>
      <c r="W85" s="19" t="s">
        <v>283</v>
      </c>
      <c r="X85" s="19"/>
      <c r="Y85" s="19"/>
      <c r="Z85" s="19"/>
      <c r="AA85" s="19">
        <v>23.49</v>
      </c>
      <c r="AB85" s="19">
        <v>8.58</v>
      </c>
      <c r="AC85" s="19">
        <v>0.92</v>
      </c>
      <c r="AD85" s="19">
        <v>4.26</v>
      </c>
      <c r="AE85" s="120">
        <f>AD85/SUM(AA85:AD85)*100</f>
        <v>11.436241610738254</v>
      </c>
      <c r="AF85" s="121">
        <f>AC85*390</f>
        <v>358.8</v>
      </c>
      <c r="AG85" s="120">
        <f>AB85/SUM(AA85:AD85)*100</f>
        <v>23.033557046979865</v>
      </c>
      <c r="AH85" s="121">
        <f>SUM(AA85:AD85)</f>
        <v>37.25</v>
      </c>
      <c r="AI85" s="85"/>
      <c r="AJ85" s="85"/>
      <c r="AK85" s="121"/>
      <c r="AL85" s="134">
        <v>9.61</v>
      </c>
      <c r="AM85" s="19"/>
      <c r="AN85" s="19" t="s">
        <v>389</v>
      </c>
      <c r="AO85" s="19"/>
      <c r="AP85" s="19"/>
      <c r="AQ85" s="19">
        <v>23.7</v>
      </c>
      <c r="AR85" s="19"/>
      <c r="AS85" s="19"/>
      <c r="AT85" s="19"/>
      <c r="AU85" s="122"/>
      <c r="AV85" s="20"/>
      <c r="AW85" s="19"/>
      <c r="AX85" s="19"/>
      <c r="AY85" s="114"/>
      <c r="AZ85" s="112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14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x14ac:dyDescent="0.25">
      <c r="A86" s="59"/>
      <c r="B86" s="260">
        <v>24</v>
      </c>
      <c r="C86" s="113" t="s">
        <v>46</v>
      </c>
      <c r="D86" s="113" t="s">
        <v>47</v>
      </c>
      <c r="E86" s="249">
        <v>55</v>
      </c>
      <c r="F86" s="269">
        <v>70</v>
      </c>
      <c r="G86" s="123" t="s">
        <v>229</v>
      </c>
      <c r="H86" s="253"/>
      <c r="I86" s="435"/>
      <c r="J86" s="435"/>
      <c r="K86" s="253"/>
      <c r="L86" s="253"/>
      <c r="M86" s="294"/>
      <c r="N86" s="285"/>
      <c r="O86" s="253"/>
      <c r="P86" s="253"/>
      <c r="Q86" s="253"/>
      <c r="R86" s="253"/>
      <c r="S86" s="294"/>
      <c r="T86" s="112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24"/>
      <c r="AF86" s="121"/>
      <c r="AG86" s="124"/>
      <c r="AH86" s="121"/>
      <c r="AI86" s="85"/>
      <c r="AJ86" s="85"/>
      <c r="AK86" s="121"/>
      <c r="AL86" s="19"/>
      <c r="AM86" s="19"/>
      <c r="AN86" s="19"/>
      <c r="AO86" s="19"/>
      <c r="AP86" s="19"/>
      <c r="AQ86" s="19"/>
      <c r="AR86" s="19"/>
      <c r="AS86" s="19"/>
      <c r="AT86" s="19"/>
      <c r="AU86" s="122"/>
      <c r="AV86" s="20"/>
      <c r="AW86" s="19"/>
      <c r="AX86" s="19"/>
      <c r="AY86" s="114"/>
      <c r="AZ86" s="112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14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25.5" thickBot="1" x14ac:dyDescent="0.3">
      <c r="A87" s="59"/>
      <c r="B87" s="263">
        <v>24</v>
      </c>
      <c r="C87" s="94" t="s">
        <v>46</v>
      </c>
      <c r="D87" s="94" t="s">
        <v>47</v>
      </c>
      <c r="E87" s="258">
        <v>55</v>
      </c>
      <c r="F87" s="267">
        <v>80</v>
      </c>
      <c r="G87" s="126" t="s">
        <v>147</v>
      </c>
      <c r="H87" s="257"/>
      <c r="I87" s="436"/>
      <c r="J87" s="436"/>
      <c r="K87" s="257"/>
      <c r="L87" s="257"/>
      <c r="M87" s="277"/>
      <c r="N87" s="285"/>
      <c r="O87" s="253"/>
      <c r="P87" s="253"/>
      <c r="Q87" s="253"/>
      <c r="R87" s="253"/>
      <c r="S87" s="294"/>
      <c r="T87" s="112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24"/>
      <c r="AF87" s="121"/>
      <c r="AG87" s="124"/>
      <c r="AH87" s="121"/>
      <c r="AI87" s="85"/>
      <c r="AJ87" s="85"/>
      <c r="AK87" s="121"/>
      <c r="AL87" s="19"/>
      <c r="AM87" s="19"/>
      <c r="AN87" s="19"/>
      <c r="AO87" s="19"/>
      <c r="AP87" s="19"/>
      <c r="AQ87" s="19"/>
      <c r="AR87" s="19"/>
      <c r="AS87" s="19"/>
      <c r="AT87" s="19"/>
      <c r="AU87" s="122"/>
      <c r="AV87" s="20"/>
      <c r="AW87" s="19"/>
      <c r="AX87" s="19"/>
      <c r="AY87" s="114"/>
      <c r="AZ87" s="112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14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ht="23.25" customHeight="1" x14ac:dyDescent="0.25">
      <c r="A88" s="59" t="s">
        <v>312</v>
      </c>
      <c r="B88" s="271">
        <v>25</v>
      </c>
      <c r="C88" s="128" t="s">
        <v>48</v>
      </c>
      <c r="D88" s="128" t="s">
        <v>49</v>
      </c>
      <c r="E88" s="248">
        <v>0</v>
      </c>
      <c r="F88" s="266">
        <v>12</v>
      </c>
      <c r="G88" s="145" t="s">
        <v>221</v>
      </c>
      <c r="H88" s="251" t="s">
        <v>314</v>
      </c>
      <c r="I88" s="437" t="s">
        <v>219</v>
      </c>
      <c r="J88" s="437" t="s">
        <v>198</v>
      </c>
      <c r="K88" s="251" t="s">
        <v>163</v>
      </c>
      <c r="L88" s="161" t="s">
        <v>224</v>
      </c>
      <c r="M88" s="296" t="s">
        <v>225</v>
      </c>
      <c r="N88" s="285"/>
      <c r="O88" s="253"/>
      <c r="P88" s="253"/>
      <c r="Q88" s="253">
        <v>28</v>
      </c>
      <c r="R88" s="253"/>
      <c r="S88" s="294"/>
      <c r="T88" s="112" t="s">
        <v>315</v>
      </c>
      <c r="U88" s="19">
        <v>2.2999999999999998</v>
      </c>
      <c r="V88" s="19" t="s">
        <v>284</v>
      </c>
      <c r="W88" s="19" t="s">
        <v>316</v>
      </c>
      <c r="X88" s="19" t="s">
        <v>285</v>
      </c>
      <c r="Y88" s="19" t="s">
        <v>326</v>
      </c>
      <c r="Z88" s="19" t="s">
        <v>287</v>
      </c>
      <c r="AA88" s="19">
        <v>11.26</v>
      </c>
      <c r="AB88" s="19">
        <v>1.45</v>
      </c>
      <c r="AC88" s="19">
        <v>0.48</v>
      </c>
      <c r="AD88" s="19">
        <v>0.08</v>
      </c>
      <c r="AE88" s="124">
        <f t="shared" ref="AE88:AE89" si="16">AD88/SUM(AA88:AD88)*100</f>
        <v>0.60286360211002266</v>
      </c>
      <c r="AF88" s="121">
        <f>AC88*390</f>
        <v>187.2</v>
      </c>
      <c r="AG88" s="124">
        <f>AB88/SUM(AA88:AD88)*100</f>
        <v>10.92690278824416</v>
      </c>
      <c r="AH88" s="121">
        <f>SUM(AA88:AD88)</f>
        <v>13.27</v>
      </c>
      <c r="AI88" s="85"/>
      <c r="AJ88" s="85">
        <v>0.7</v>
      </c>
      <c r="AK88" s="132">
        <v>1.2</v>
      </c>
      <c r="AL88" s="19"/>
      <c r="AM88" s="19"/>
      <c r="AN88" s="19">
        <v>3</v>
      </c>
      <c r="AO88" s="19">
        <v>110</v>
      </c>
      <c r="AP88" s="19">
        <v>30</v>
      </c>
      <c r="AQ88" s="19">
        <v>2.6</v>
      </c>
      <c r="AR88" s="19">
        <v>0.13</v>
      </c>
      <c r="AS88" s="19">
        <v>1.66</v>
      </c>
      <c r="AT88" s="19">
        <v>2.2799999999999998</v>
      </c>
      <c r="AU88" s="122">
        <v>14.24</v>
      </c>
      <c r="AV88" s="20"/>
      <c r="AW88" s="19"/>
      <c r="AX88" s="19"/>
      <c r="AY88" s="114"/>
      <c r="AZ88" s="112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14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ht="34.5" customHeight="1" x14ac:dyDescent="0.25">
      <c r="A89" s="59" t="s">
        <v>442</v>
      </c>
      <c r="B89" s="260">
        <v>25</v>
      </c>
      <c r="C89" s="113" t="s">
        <v>48</v>
      </c>
      <c r="D89" s="113" t="s">
        <v>49</v>
      </c>
      <c r="E89" s="249">
        <v>12</v>
      </c>
      <c r="F89" s="269">
        <v>20</v>
      </c>
      <c r="G89" s="115" t="s">
        <v>222</v>
      </c>
      <c r="H89" s="253" t="s">
        <v>223</v>
      </c>
      <c r="I89" s="435"/>
      <c r="J89" s="435"/>
      <c r="K89" s="113"/>
      <c r="L89" s="113"/>
      <c r="M89" s="294"/>
      <c r="N89" s="285"/>
      <c r="O89" s="253"/>
      <c r="P89" s="253"/>
      <c r="Q89" s="253"/>
      <c r="R89" s="253"/>
      <c r="S89" s="294"/>
      <c r="T89" s="112">
        <v>9.1999999999999998E-2</v>
      </c>
      <c r="U89" s="19">
        <v>1.3</v>
      </c>
      <c r="V89" s="19">
        <v>7.9</v>
      </c>
      <c r="W89" s="19">
        <v>7.7</v>
      </c>
      <c r="X89" s="19"/>
      <c r="Y89" s="19" t="s">
        <v>126</v>
      </c>
      <c r="Z89" s="19"/>
      <c r="AA89" s="19">
        <v>6.92</v>
      </c>
      <c r="AB89" s="19">
        <v>1.02</v>
      </c>
      <c r="AC89" s="19">
        <v>0.28000000000000003</v>
      </c>
      <c r="AD89" s="19">
        <v>7.0000000000000007E-2</v>
      </c>
      <c r="AE89" s="124">
        <f t="shared" si="16"/>
        <v>0.8443908323281063</v>
      </c>
      <c r="AF89" s="121">
        <f>AC89*390</f>
        <v>109.20000000000002</v>
      </c>
      <c r="AG89" s="124">
        <f>AB89/SUM(AA89:AD89)*100</f>
        <v>12.303980699638121</v>
      </c>
      <c r="AH89" s="121">
        <f>SUM(AA89:AD89)</f>
        <v>8.2899999999999991</v>
      </c>
      <c r="AI89" s="85"/>
      <c r="AJ89" s="85"/>
      <c r="AK89" s="132"/>
      <c r="AL89" s="19"/>
      <c r="AM89" s="19">
        <v>26</v>
      </c>
      <c r="AN89" s="19"/>
      <c r="AO89" s="19"/>
      <c r="AP89" s="19"/>
      <c r="AQ89" s="19"/>
      <c r="AR89" s="19"/>
      <c r="AS89" s="19"/>
      <c r="AT89" s="19"/>
      <c r="AU89" s="122"/>
      <c r="AV89" s="20"/>
      <c r="AW89" s="19"/>
      <c r="AX89" s="19"/>
      <c r="AY89" s="114"/>
      <c r="AZ89" s="112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14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ht="15.75" thickBot="1" x14ac:dyDescent="0.3">
      <c r="A90" s="187"/>
      <c r="B90" s="261">
        <v>25</v>
      </c>
      <c r="C90" s="75" t="s">
        <v>48</v>
      </c>
      <c r="D90" s="75" t="s">
        <v>49</v>
      </c>
      <c r="E90" s="247">
        <v>20</v>
      </c>
      <c r="F90" s="264">
        <v>30</v>
      </c>
      <c r="G90" s="136" t="s">
        <v>226</v>
      </c>
      <c r="H90" s="252"/>
      <c r="I90" s="438"/>
      <c r="J90" s="438"/>
      <c r="K90" s="252"/>
      <c r="L90" s="252"/>
      <c r="M90" s="297"/>
      <c r="N90" s="289"/>
      <c r="O90" s="252"/>
      <c r="P90" s="252"/>
      <c r="Q90" s="252"/>
      <c r="R90" s="252"/>
      <c r="S90" s="297"/>
      <c r="T90" s="268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188"/>
      <c r="AF90" s="189"/>
      <c r="AG90" s="188"/>
      <c r="AH90" s="189"/>
      <c r="AI90" s="190"/>
      <c r="AJ90" s="190"/>
      <c r="AK90" s="189"/>
      <c r="AL90" s="76"/>
      <c r="AM90" s="76"/>
      <c r="AN90" s="76"/>
      <c r="AO90" s="76"/>
      <c r="AP90" s="76"/>
      <c r="AQ90" s="76"/>
      <c r="AR90" s="76"/>
      <c r="AS90" s="76"/>
      <c r="AT90" s="76"/>
      <c r="AU90" s="191"/>
      <c r="AV90" s="104"/>
      <c r="AW90" s="79"/>
      <c r="AX90" s="79"/>
      <c r="AY90" s="95"/>
      <c r="AZ90" s="117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7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ht="25.5" thickBot="1" x14ac:dyDescent="0.3">
      <c r="A91" s="62" t="s">
        <v>312</v>
      </c>
      <c r="B91" s="166">
        <v>26</v>
      </c>
      <c r="C91" s="155" t="s">
        <v>50</v>
      </c>
      <c r="D91" s="155" t="s">
        <v>51</v>
      </c>
      <c r="E91" s="156">
        <v>0</v>
      </c>
      <c r="F91" s="157">
        <v>15</v>
      </c>
      <c r="G91" s="144" t="s">
        <v>215</v>
      </c>
      <c r="H91" s="254" t="s">
        <v>314</v>
      </c>
      <c r="I91" s="434" t="s">
        <v>522</v>
      </c>
      <c r="J91" s="434" t="s">
        <v>359</v>
      </c>
      <c r="K91" s="254" t="s">
        <v>163</v>
      </c>
      <c r="L91" s="254"/>
      <c r="M91" s="293"/>
      <c r="N91" s="287"/>
      <c r="O91" s="254"/>
      <c r="P91" s="254"/>
      <c r="Q91" s="254"/>
      <c r="R91" s="254"/>
      <c r="S91" s="293"/>
      <c r="T91" s="154" t="s">
        <v>333</v>
      </c>
      <c r="U91" s="156">
        <v>2.2999999999999998</v>
      </c>
      <c r="V91" s="156" t="s">
        <v>284</v>
      </c>
      <c r="W91" s="156" t="s">
        <v>316</v>
      </c>
      <c r="X91" s="156" t="s">
        <v>285</v>
      </c>
      <c r="Y91" s="156" t="s">
        <v>135</v>
      </c>
      <c r="Z91" s="156" t="s">
        <v>126</v>
      </c>
      <c r="AA91" s="156">
        <v>11.26</v>
      </c>
      <c r="AB91" s="156">
        <v>1.45</v>
      </c>
      <c r="AC91" s="156">
        <v>0.48</v>
      </c>
      <c r="AD91" s="156">
        <v>0.08</v>
      </c>
      <c r="AE91" s="167">
        <f t="shared" ref="AE91:AE96" si="17">AD91/SUM(AA91:AD91)*100</f>
        <v>0.60286360211002266</v>
      </c>
      <c r="AF91" s="168">
        <f t="shared" ref="AF91:AF96" si="18">AC91*390</f>
        <v>187.2</v>
      </c>
      <c r="AG91" s="167">
        <f t="shared" ref="AG91:AG96" si="19">AB91/SUM(AA91:AD91)*100</f>
        <v>10.92690278824416</v>
      </c>
      <c r="AH91" s="168">
        <f t="shared" ref="AH91:AH96" si="20">SUM(AA91:AD91)</f>
        <v>13.27</v>
      </c>
      <c r="AI91" s="169"/>
      <c r="AJ91" s="169">
        <v>0.7</v>
      </c>
      <c r="AK91" s="168"/>
      <c r="AL91" s="156"/>
      <c r="AM91" s="156"/>
      <c r="AN91" s="156">
        <v>3</v>
      </c>
      <c r="AO91" s="156">
        <v>110</v>
      </c>
      <c r="AP91" s="156">
        <v>30</v>
      </c>
      <c r="AQ91" s="156">
        <v>2.6</v>
      </c>
      <c r="AR91" s="156">
        <v>0.13</v>
      </c>
      <c r="AS91" s="156">
        <v>1.66</v>
      </c>
      <c r="AT91" s="156">
        <v>2.2799999999999998</v>
      </c>
      <c r="AU91" s="170">
        <v>14.24</v>
      </c>
      <c r="AV91" s="72"/>
      <c r="AW91" s="68"/>
      <c r="AX91" s="68"/>
      <c r="AY91" s="107"/>
      <c r="AZ91" s="67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107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ht="36.75" x14ac:dyDescent="0.25">
      <c r="A92" s="65" t="s">
        <v>313</v>
      </c>
      <c r="B92" s="271">
        <v>26</v>
      </c>
      <c r="C92" s="128" t="s">
        <v>50</v>
      </c>
      <c r="D92" s="128" t="s">
        <v>51</v>
      </c>
      <c r="E92" s="248">
        <v>15</v>
      </c>
      <c r="F92" s="266">
        <v>65</v>
      </c>
      <c r="G92" s="115" t="s">
        <v>217</v>
      </c>
      <c r="H92" s="171" t="s">
        <v>259</v>
      </c>
      <c r="I92" s="435"/>
      <c r="J92" s="435"/>
      <c r="K92" s="253"/>
      <c r="L92" s="253"/>
      <c r="M92" s="294"/>
      <c r="N92" s="285"/>
      <c r="O92" s="253"/>
      <c r="P92" s="253"/>
      <c r="Q92" s="253"/>
      <c r="R92" s="253"/>
      <c r="S92" s="294"/>
      <c r="T92" s="67" t="s">
        <v>317</v>
      </c>
      <c r="U92" s="69">
        <v>5.6</v>
      </c>
      <c r="V92" s="68" t="s">
        <v>318</v>
      </c>
      <c r="W92" s="68" t="s">
        <v>319</v>
      </c>
      <c r="X92" s="68"/>
      <c r="Y92" s="69" t="s">
        <v>350</v>
      </c>
      <c r="Z92" s="68"/>
      <c r="AA92" s="68">
        <v>28.17</v>
      </c>
      <c r="AB92" s="68">
        <v>6.76</v>
      </c>
      <c r="AC92" s="68">
        <v>0.99</v>
      </c>
      <c r="AD92" s="68">
        <v>4.2300000000000004</v>
      </c>
      <c r="AE92" s="172">
        <f t="shared" si="17"/>
        <v>10.535491905354919</v>
      </c>
      <c r="AF92" s="173">
        <f t="shared" si="18"/>
        <v>386.1</v>
      </c>
      <c r="AG92" s="172">
        <f t="shared" si="19"/>
        <v>16.836861768368617</v>
      </c>
      <c r="AH92" s="173">
        <f t="shared" si="20"/>
        <v>40.150000000000006</v>
      </c>
      <c r="AI92" s="70"/>
      <c r="AJ92" s="70"/>
      <c r="AK92" s="173"/>
      <c r="AL92" s="68"/>
      <c r="AM92" s="68"/>
      <c r="AN92" s="68">
        <v>2</v>
      </c>
      <c r="AO92" s="68">
        <v>19</v>
      </c>
      <c r="AP92" s="68">
        <v>153</v>
      </c>
      <c r="AQ92" s="68">
        <v>21.8</v>
      </c>
      <c r="AR92" s="68">
        <v>0.37</v>
      </c>
      <c r="AS92" s="68">
        <v>0.82</v>
      </c>
      <c r="AT92" s="68">
        <v>1.28</v>
      </c>
      <c r="AU92" s="174">
        <v>11.42</v>
      </c>
      <c r="AV92" s="20"/>
      <c r="AW92" s="19"/>
      <c r="AX92" s="19"/>
      <c r="AY92" s="114"/>
      <c r="AZ92" s="112" t="s">
        <v>499</v>
      </c>
      <c r="BA92" s="19">
        <v>10</v>
      </c>
      <c r="BB92" s="19"/>
      <c r="BC92" s="19"/>
      <c r="BD92" s="19"/>
      <c r="BE92" s="19">
        <v>15</v>
      </c>
      <c r="BF92" s="19"/>
      <c r="BG92" s="19">
        <v>3</v>
      </c>
      <c r="BH92" s="19"/>
      <c r="BI92" s="19">
        <v>39</v>
      </c>
      <c r="BJ92" s="19"/>
      <c r="BK92" s="19">
        <v>5</v>
      </c>
      <c r="BL92" s="19">
        <v>7</v>
      </c>
      <c r="BM92" s="19"/>
      <c r="BN92" s="19"/>
      <c r="BO92" s="19"/>
      <c r="BP92" s="114">
        <v>7</v>
      </c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</row>
    <row r="93" spans="1:100" ht="25.5" thickBot="1" x14ac:dyDescent="0.3">
      <c r="A93" s="61" t="s">
        <v>443</v>
      </c>
      <c r="B93" s="263">
        <v>26</v>
      </c>
      <c r="C93" s="94" t="s">
        <v>50</v>
      </c>
      <c r="D93" s="94" t="s">
        <v>51</v>
      </c>
      <c r="E93" s="258">
        <v>65</v>
      </c>
      <c r="F93" s="267">
        <v>80</v>
      </c>
      <c r="G93" s="126" t="s">
        <v>216</v>
      </c>
      <c r="H93" s="257" t="s">
        <v>332</v>
      </c>
      <c r="I93" s="436"/>
      <c r="J93" s="436"/>
      <c r="K93" s="257"/>
      <c r="L93" s="257"/>
      <c r="M93" s="277"/>
      <c r="N93" s="93"/>
      <c r="O93" s="257"/>
      <c r="P93" s="257"/>
      <c r="Q93" s="257"/>
      <c r="R93" s="257"/>
      <c r="S93" s="277"/>
      <c r="T93" s="125">
        <v>1.4</v>
      </c>
      <c r="U93" s="185">
        <v>9.6999999999999993</v>
      </c>
      <c r="V93" s="79">
        <v>9.6</v>
      </c>
      <c r="W93" s="79">
        <v>8.6</v>
      </c>
      <c r="X93" s="79"/>
      <c r="Y93" s="185" t="s">
        <v>176</v>
      </c>
      <c r="Z93" s="79"/>
      <c r="AA93" s="79">
        <v>25.96</v>
      </c>
      <c r="AB93" s="79">
        <v>8.59</v>
      </c>
      <c r="AC93" s="79">
        <v>1.54</v>
      </c>
      <c r="AD93" s="79">
        <v>10.210000000000001</v>
      </c>
      <c r="AE93" s="186">
        <f>AD93/SUM(AA93:AD93)*100</f>
        <v>22.051835853131752</v>
      </c>
      <c r="AF93" s="163">
        <f t="shared" si="18"/>
        <v>600.6</v>
      </c>
      <c r="AG93" s="186">
        <f t="shared" si="19"/>
        <v>18.552915766738661</v>
      </c>
      <c r="AH93" s="163">
        <f t="shared" si="20"/>
        <v>46.3</v>
      </c>
      <c r="AI93" s="164">
        <v>28</v>
      </c>
      <c r="AJ93" s="164"/>
      <c r="AK93" s="163"/>
      <c r="AL93" s="79"/>
      <c r="AM93" s="185">
        <v>1565</v>
      </c>
      <c r="AN93" s="164"/>
      <c r="AO93" s="79"/>
      <c r="AP93" s="79"/>
      <c r="AQ93" s="79"/>
      <c r="AR93" s="79"/>
      <c r="AS93" s="79"/>
      <c r="AT93" s="79"/>
      <c r="AU93" s="165"/>
      <c r="AV93" s="104"/>
      <c r="AW93" s="79"/>
      <c r="AX93" s="79"/>
      <c r="AY93" s="95"/>
      <c r="AZ93" s="125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95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</row>
    <row r="94" spans="1:100" ht="37.5" customHeight="1" thickBot="1" x14ac:dyDescent="0.3">
      <c r="A94" s="65" t="s">
        <v>444</v>
      </c>
      <c r="B94" s="270">
        <v>27</v>
      </c>
      <c r="C94" s="138" t="s">
        <v>52</v>
      </c>
      <c r="D94" s="138" t="s">
        <v>53</v>
      </c>
      <c r="E94" s="272">
        <v>0</v>
      </c>
      <c r="F94" s="265">
        <v>15</v>
      </c>
      <c r="G94" s="175" t="s">
        <v>244</v>
      </c>
      <c r="H94" s="140" t="s">
        <v>322</v>
      </c>
      <c r="I94" s="176" t="s">
        <v>219</v>
      </c>
      <c r="J94" s="176" t="s">
        <v>354</v>
      </c>
      <c r="K94" s="140" t="s">
        <v>179</v>
      </c>
      <c r="L94" s="140" t="s">
        <v>214</v>
      </c>
      <c r="M94" s="298" t="s">
        <v>245</v>
      </c>
      <c r="N94" s="286"/>
      <c r="O94" s="251"/>
      <c r="P94" s="251"/>
      <c r="Q94" s="251">
        <v>30</v>
      </c>
      <c r="R94" s="251"/>
      <c r="S94" s="296"/>
      <c r="T94" s="246" t="s">
        <v>335</v>
      </c>
      <c r="U94" s="111">
        <v>1.5</v>
      </c>
      <c r="V94" s="111" t="s">
        <v>336</v>
      </c>
      <c r="W94" s="111" t="s">
        <v>284</v>
      </c>
      <c r="X94" s="111" t="s">
        <v>285</v>
      </c>
      <c r="Y94" s="111" t="s">
        <v>337</v>
      </c>
      <c r="Z94" s="111" t="s">
        <v>287</v>
      </c>
      <c r="AA94" s="111">
        <v>20.079999999999998</v>
      </c>
      <c r="AB94" s="111">
        <v>1.29</v>
      </c>
      <c r="AC94" s="111">
        <v>0.4</v>
      </c>
      <c r="AD94" s="111">
        <v>0.11</v>
      </c>
      <c r="AE94" s="205">
        <f t="shared" si="17"/>
        <v>0.50274223034734933</v>
      </c>
      <c r="AF94" s="199">
        <f t="shared" si="18"/>
        <v>156</v>
      </c>
      <c r="AG94" s="205">
        <f t="shared" si="19"/>
        <v>5.8957952468007324</v>
      </c>
      <c r="AH94" s="199">
        <f t="shared" si="20"/>
        <v>21.879999999999995</v>
      </c>
      <c r="AI94" s="200"/>
      <c r="AJ94" s="200">
        <v>1.2</v>
      </c>
      <c r="AK94" s="201">
        <f>AJ94*1.72</f>
        <v>2.0640000000000001</v>
      </c>
      <c r="AL94" s="200">
        <v>0.92</v>
      </c>
      <c r="AM94" s="111"/>
      <c r="AN94" s="111">
        <v>3</v>
      </c>
      <c r="AO94" s="111">
        <v>26</v>
      </c>
      <c r="AP94" s="111">
        <v>43</v>
      </c>
      <c r="AQ94" s="111">
        <v>3.5</v>
      </c>
      <c r="AR94" s="111">
        <v>0.15</v>
      </c>
      <c r="AS94" s="111">
        <v>2.89</v>
      </c>
      <c r="AT94" s="111">
        <v>2</v>
      </c>
      <c r="AU94" s="202">
        <v>7.12</v>
      </c>
      <c r="AV94" s="72"/>
      <c r="AW94" s="68"/>
      <c r="AX94" s="68"/>
      <c r="AY94" s="107"/>
      <c r="AZ94" s="127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29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36.75" thickBot="1" x14ac:dyDescent="0.3">
      <c r="A95" s="59" t="s">
        <v>334</v>
      </c>
      <c r="B95" s="166" t="s">
        <v>79</v>
      </c>
      <c r="C95" s="155" t="s">
        <v>54</v>
      </c>
      <c r="D95" s="155" t="s">
        <v>55</v>
      </c>
      <c r="E95" s="156">
        <v>0</v>
      </c>
      <c r="F95" s="157">
        <v>25</v>
      </c>
      <c r="G95" s="158" t="s">
        <v>246</v>
      </c>
      <c r="H95" s="159" t="s">
        <v>322</v>
      </c>
      <c r="I95" s="160" t="s">
        <v>219</v>
      </c>
      <c r="J95" s="160" t="s">
        <v>354</v>
      </c>
      <c r="K95" s="159" t="s">
        <v>179</v>
      </c>
      <c r="L95" s="159" t="s">
        <v>160</v>
      </c>
      <c r="M95" s="300" t="s">
        <v>155</v>
      </c>
      <c r="N95" s="285"/>
      <c r="O95" s="253"/>
      <c r="P95" s="253"/>
      <c r="Q95" s="253">
        <v>34</v>
      </c>
      <c r="R95" s="253"/>
      <c r="S95" s="294"/>
      <c r="T95" s="112" t="s">
        <v>335</v>
      </c>
      <c r="U95" s="19">
        <v>1.9</v>
      </c>
      <c r="V95" s="19" t="s">
        <v>336</v>
      </c>
      <c r="W95" s="19" t="s">
        <v>284</v>
      </c>
      <c r="X95" s="19" t="s">
        <v>285</v>
      </c>
      <c r="Y95" s="19" t="s">
        <v>337</v>
      </c>
      <c r="Z95" s="19" t="s">
        <v>287</v>
      </c>
      <c r="AA95" s="19">
        <v>20.079999999999998</v>
      </c>
      <c r="AB95" s="19">
        <v>1.29</v>
      </c>
      <c r="AC95" s="19">
        <v>0.4</v>
      </c>
      <c r="AD95" s="19">
        <v>0.11</v>
      </c>
      <c r="AE95" s="124">
        <v>0.60286360211002266</v>
      </c>
      <c r="AF95" s="121">
        <f t="shared" si="18"/>
        <v>156</v>
      </c>
      <c r="AG95" s="124">
        <f t="shared" si="19"/>
        <v>5.8957952468007324</v>
      </c>
      <c r="AH95" s="121">
        <f t="shared" si="20"/>
        <v>21.879999999999995</v>
      </c>
      <c r="AI95" s="85"/>
      <c r="AJ95" s="85">
        <v>1.2</v>
      </c>
      <c r="AK95" s="132">
        <f t="shared" ref="AK95:AK96" si="21">AJ95*1.72</f>
        <v>2.0640000000000001</v>
      </c>
      <c r="AL95" s="85">
        <v>0.92</v>
      </c>
      <c r="AM95" s="19"/>
      <c r="AN95" s="19">
        <v>3</v>
      </c>
      <c r="AO95" s="19">
        <v>26</v>
      </c>
      <c r="AP95" s="19">
        <v>43</v>
      </c>
      <c r="AQ95" s="19">
        <v>3.5</v>
      </c>
      <c r="AR95" s="19">
        <v>0.15</v>
      </c>
      <c r="AS95" s="19">
        <v>2.89</v>
      </c>
      <c r="AT95" s="19">
        <v>2</v>
      </c>
      <c r="AU95" s="122">
        <v>7.12</v>
      </c>
      <c r="AV95" s="20"/>
      <c r="AW95" s="19"/>
      <c r="AX95" s="19"/>
      <c r="AY95" s="114"/>
      <c r="AZ95" s="112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14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24.75" x14ac:dyDescent="0.25">
      <c r="A96" s="59" t="s">
        <v>334</v>
      </c>
      <c r="B96" s="271">
        <v>29</v>
      </c>
      <c r="C96" s="128" t="s">
        <v>89</v>
      </c>
      <c r="D96" s="128" t="s">
        <v>90</v>
      </c>
      <c r="E96" s="248">
        <v>0</v>
      </c>
      <c r="F96" s="266">
        <v>10</v>
      </c>
      <c r="G96" s="145" t="s">
        <v>105</v>
      </c>
      <c r="H96" s="251" t="s">
        <v>322</v>
      </c>
      <c r="I96" s="437" t="s">
        <v>249</v>
      </c>
      <c r="J96" s="437" t="s">
        <v>362</v>
      </c>
      <c r="K96" s="251" t="s">
        <v>179</v>
      </c>
      <c r="L96" s="251" t="s">
        <v>151</v>
      </c>
      <c r="M96" s="296" t="s">
        <v>250</v>
      </c>
      <c r="N96" s="285"/>
      <c r="O96" s="253"/>
      <c r="P96" s="253"/>
      <c r="Q96" s="253"/>
      <c r="R96" s="253"/>
      <c r="S96" s="294"/>
      <c r="T96" s="112" t="s">
        <v>335</v>
      </c>
      <c r="U96" s="19">
        <v>1.9</v>
      </c>
      <c r="V96" s="19" t="s">
        <v>336</v>
      </c>
      <c r="W96" s="19" t="s">
        <v>284</v>
      </c>
      <c r="X96" s="19" t="s">
        <v>285</v>
      </c>
      <c r="Y96" s="19" t="s">
        <v>337</v>
      </c>
      <c r="Z96" s="19" t="s">
        <v>287</v>
      </c>
      <c r="AA96" s="19">
        <v>20.079999999999998</v>
      </c>
      <c r="AB96" s="19">
        <v>1.29</v>
      </c>
      <c r="AC96" s="19">
        <v>0.4</v>
      </c>
      <c r="AD96" s="19">
        <v>0.11</v>
      </c>
      <c r="AE96" s="124">
        <f t="shared" si="17"/>
        <v>0.50274223034734933</v>
      </c>
      <c r="AF96" s="121">
        <f t="shared" si="18"/>
        <v>156</v>
      </c>
      <c r="AG96" s="124">
        <f t="shared" si="19"/>
        <v>5.8957952468007324</v>
      </c>
      <c r="AH96" s="121">
        <f t="shared" si="20"/>
        <v>21.879999999999995</v>
      </c>
      <c r="AI96" s="85"/>
      <c r="AJ96" s="85">
        <v>1.2</v>
      </c>
      <c r="AK96" s="132">
        <f t="shared" si="21"/>
        <v>2.0640000000000001</v>
      </c>
      <c r="AL96" s="85">
        <v>0.92</v>
      </c>
      <c r="AM96" s="19"/>
      <c r="AN96" s="19">
        <v>3</v>
      </c>
      <c r="AO96" s="19">
        <v>26</v>
      </c>
      <c r="AP96" s="19">
        <v>43</v>
      </c>
      <c r="AQ96" s="19">
        <v>3.5</v>
      </c>
      <c r="AR96" s="19">
        <v>0.15</v>
      </c>
      <c r="AS96" s="19">
        <v>2.89</v>
      </c>
      <c r="AT96" s="19">
        <v>2</v>
      </c>
      <c r="AU96" s="122">
        <v>7.12</v>
      </c>
      <c r="AV96" s="20"/>
      <c r="AW96" s="19"/>
      <c r="AX96" s="19"/>
      <c r="AY96" s="114"/>
      <c r="AZ96" s="112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14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x14ac:dyDescent="0.25">
      <c r="A97" s="59"/>
      <c r="B97" s="260">
        <v>29</v>
      </c>
      <c r="C97" s="113" t="s">
        <v>89</v>
      </c>
      <c r="D97" s="113" t="s">
        <v>90</v>
      </c>
      <c r="E97" s="249">
        <v>10</v>
      </c>
      <c r="F97" s="269">
        <v>35</v>
      </c>
      <c r="G97" s="123" t="s">
        <v>247</v>
      </c>
      <c r="H97" s="253"/>
      <c r="I97" s="435"/>
      <c r="J97" s="435"/>
      <c r="K97" s="253"/>
      <c r="L97" s="253"/>
      <c r="M97" s="294"/>
      <c r="N97" s="285"/>
      <c r="O97" s="253"/>
      <c r="P97" s="253"/>
      <c r="Q97" s="253"/>
      <c r="R97" s="253"/>
      <c r="S97" s="294"/>
      <c r="T97" s="112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24"/>
      <c r="AF97" s="121"/>
      <c r="AG97" s="124"/>
      <c r="AH97" s="121"/>
      <c r="AI97" s="85"/>
      <c r="AJ97" s="85"/>
      <c r="AK97" s="121"/>
      <c r="AL97" s="19"/>
      <c r="AM97" s="19"/>
      <c r="AN97" s="19"/>
      <c r="AO97" s="19"/>
      <c r="AP97" s="19"/>
      <c r="AQ97" s="19"/>
      <c r="AR97" s="19"/>
      <c r="AS97" s="19"/>
      <c r="AT97" s="19"/>
      <c r="AU97" s="122"/>
      <c r="AV97" s="20"/>
      <c r="AW97" s="19"/>
      <c r="AX97" s="19"/>
      <c r="AY97" s="114"/>
      <c r="AZ97" s="112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14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30" customHeight="1" thickBot="1" x14ac:dyDescent="0.3">
      <c r="A98" s="59" t="s">
        <v>445</v>
      </c>
      <c r="B98" s="261">
        <v>29</v>
      </c>
      <c r="C98" s="75" t="s">
        <v>89</v>
      </c>
      <c r="D98" s="75" t="s">
        <v>90</v>
      </c>
      <c r="E98" s="247">
        <v>35</v>
      </c>
      <c r="F98" s="264">
        <v>80</v>
      </c>
      <c r="G98" s="118" t="s">
        <v>248</v>
      </c>
      <c r="H98" s="252"/>
      <c r="I98" s="438"/>
      <c r="J98" s="438"/>
      <c r="K98" s="252"/>
      <c r="L98" s="252"/>
      <c r="M98" s="297"/>
      <c r="N98" s="285"/>
      <c r="O98" s="253"/>
      <c r="P98" s="253"/>
      <c r="Q98" s="253"/>
      <c r="R98" s="253"/>
      <c r="S98" s="294"/>
      <c r="T98" s="112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24"/>
      <c r="AF98" s="121"/>
      <c r="AG98" s="124"/>
      <c r="AH98" s="121"/>
      <c r="AI98" s="85"/>
      <c r="AJ98" s="85"/>
      <c r="AK98" s="121"/>
      <c r="AL98" s="19"/>
      <c r="AM98" s="19"/>
      <c r="AN98" s="19"/>
      <c r="AO98" s="19"/>
      <c r="AP98" s="19"/>
      <c r="AQ98" s="19"/>
      <c r="AR98" s="19"/>
      <c r="AS98" s="19"/>
      <c r="AT98" s="19"/>
      <c r="AU98" s="122"/>
      <c r="AV98" s="20"/>
      <c r="AW98" s="19"/>
      <c r="AX98" s="19"/>
      <c r="AY98" s="114"/>
      <c r="AZ98" s="112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14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x14ac:dyDescent="0.25">
      <c r="A99" s="425" t="s">
        <v>446</v>
      </c>
      <c r="B99" s="259">
        <v>30</v>
      </c>
      <c r="C99" s="66" t="s">
        <v>56</v>
      </c>
      <c r="D99" s="66" t="s">
        <v>57</v>
      </c>
      <c r="E99" s="250">
        <v>0</v>
      </c>
      <c r="F99" s="262">
        <v>20</v>
      </c>
      <c r="G99" s="108" t="s">
        <v>105</v>
      </c>
      <c r="H99" s="405" t="s">
        <v>125</v>
      </c>
      <c r="I99" s="434" t="s">
        <v>123</v>
      </c>
      <c r="J99" s="434" t="s">
        <v>353</v>
      </c>
      <c r="K99" s="254" t="s">
        <v>163</v>
      </c>
      <c r="L99" s="254" t="s">
        <v>117</v>
      </c>
      <c r="M99" s="293" t="s">
        <v>118</v>
      </c>
      <c r="N99" s="285"/>
      <c r="O99" s="253"/>
      <c r="P99" s="253"/>
      <c r="Q99" s="253">
        <v>27</v>
      </c>
      <c r="R99" s="253"/>
      <c r="S99" s="294"/>
      <c r="T99" s="432"/>
      <c r="U99" s="419"/>
      <c r="V99" s="406"/>
      <c r="W99" s="406"/>
      <c r="X99" s="406">
        <v>5</v>
      </c>
      <c r="Y99" s="406" t="s">
        <v>126</v>
      </c>
      <c r="Z99" s="406" t="s">
        <v>126</v>
      </c>
      <c r="AA99" s="406">
        <v>0.81</v>
      </c>
      <c r="AB99" s="406">
        <v>0.35</v>
      </c>
      <c r="AC99" s="406">
        <v>0.24</v>
      </c>
      <c r="AD99" s="406">
        <v>0.06</v>
      </c>
      <c r="AE99" s="404">
        <f t="shared" ref="AE99:AE100" si="22">AD99/SUM(AA99:AD99)*100</f>
        <v>4.1095890410958891</v>
      </c>
      <c r="AF99" s="401">
        <f t="shared" ref="AF99:AF100" si="23">AC99*390</f>
        <v>93.6</v>
      </c>
      <c r="AG99" s="418">
        <f t="shared" ref="AG99:AG100" si="24">AB99/SUM(AA99:AD99)*100</f>
        <v>23.972602739726025</v>
      </c>
      <c r="AH99" s="401">
        <f t="shared" ref="AH99:AH100" si="25">SUM(AA99:AD99)</f>
        <v>1.4600000000000002</v>
      </c>
      <c r="AI99" s="401"/>
      <c r="AJ99" s="413">
        <v>0.3</v>
      </c>
      <c r="AK99" s="400">
        <f t="shared" ref="AK99:AK100" si="26">AJ99*1.72</f>
        <v>0.51600000000000001</v>
      </c>
      <c r="AL99" s="406"/>
      <c r="AM99" s="406"/>
      <c r="AN99" s="406"/>
      <c r="AO99" s="406"/>
      <c r="AP99" s="406"/>
      <c r="AQ99" s="406"/>
      <c r="AR99" s="406"/>
      <c r="AS99" s="406"/>
      <c r="AT99" s="406"/>
      <c r="AU99" s="408"/>
      <c r="AV99" s="20"/>
      <c r="AW99" s="19"/>
      <c r="AX99" s="19"/>
      <c r="AY99" s="114"/>
      <c r="AZ99" s="112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14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x14ac:dyDescent="0.25">
      <c r="A100" s="425"/>
      <c r="B100" s="260">
        <v>30</v>
      </c>
      <c r="C100" s="113" t="s">
        <v>56</v>
      </c>
      <c r="D100" s="113" t="s">
        <v>57</v>
      </c>
      <c r="E100" s="249">
        <v>20</v>
      </c>
      <c r="F100" s="269">
        <v>40</v>
      </c>
      <c r="G100" s="123" t="s">
        <v>104</v>
      </c>
      <c r="H100" s="406"/>
      <c r="I100" s="435"/>
      <c r="J100" s="435"/>
      <c r="K100" s="253"/>
      <c r="L100" s="253"/>
      <c r="M100" s="294"/>
      <c r="N100" s="285"/>
      <c r="O100" s="253"/>
      <c r="P100" s="253"/>
      <c r="Q100" s="253"/>
      <c r="R100" s="253"/>
      <c r="S100" s="294"/>
      <c r="T100" s="432"/>
      <c r="U100" s="42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4" t="e">
        <f t="shared" si="22"/>
        <v>#DIV/0!</v>
      </c>
      <c r="AF100" s="421">
        <f t="shared" si="23"/>
        <v>0</v>
      </c>
      <c r="AG100" s="418" t="e">
        <f t="shared" si="24"/>
        <v>#DIV/0!</v>
      </c>
      <c r="AH100" s="401">
        <f t="shared" si="25"/>
        <v>0</v>
      </c>
      <c r="AI100" s="401"/>
      <c r="AJ100" s="413"/>
      <c r="AK100" s="404">
        <f t="shared" si="26"/>
        <v>0</v>
      </c>
      <c r="AL100" s="406"/>
      <c r="AM100" s="406"/>
      <c r="AN100" s="406"/>
      <c r="AO100" s="406"/>
      <c r="AP100" s="406"/>
      <c r="AQ100" s="406"/>
      <c r="AR100" s="406"/>
      <c r="AS100" s="406"/>
      <c r="AT100" s="406"/>
      <c r="AU100" s="408"/>
      <c r="AV100" s="20"/>
      <c r="AW100" s="19"/>
      <c r="AX100" s="19"/>
      <c r="AY100" s="114"/>
      <c r="AZ100" s="112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14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  <row r="101" spans="1:100" ht="15.75" thickBot="1" x14ac:dyDescent="0.3">
      <c r="A101" s="59" t="s">
        <v>447</v>
      </c>
      <c r="B101" s="263">
        <v>30</v>
      </c>
      <c r="C101" s="94" t="s">
        <v>56</v>
      </c>
      <c r="D101" s="94" t="s">
        <v>57</v>
      </c>
      <c r="E101" s="258">
        <v>40</v>
      </c>
      <c r="F101" s="267">
        <v>80</v>
      </c>
      <c r="G101" s="78" t="s">
        <v>106</v>
      </c>
      <c r="H101" s="258" t="s">
        <v>125</v>
      </c>
      <c r="I101" s="436"/>
      <c r="J101" s="436"/>
      <c r="K101" s="257"/>
      <c r="L101" s="257"/>
      <c r="M101" s="277"/>
      <c r="N101" s="285"/>
      <c r="O101" s="253"/>
      <c r="P101" s="253"/>
      <c r="Q101" s="253"/>
      <c r="R101" s="253"/>
      <c r="S101" s="294"/>
      <c r="T101" s="112">
        <v>4.3999999999999997E-2</v>
      </c>
      <c r="U101" s="19">
        <v>0.7</v>
      </c>
      <c r="V101" s="19">
        <v>7.9</v>
      </c>
      <c r="W101" s="19">
        <v>7.5</v>
      </c>
      <c r="X101" s="134" t="s">
        <v>127</v>
      </c>
      <c r="Y101" s="19" t="s">
        <v>126</v>
      </c>
      <c r="Z101" s="19" t="s">
        <v>126</v>
      </c>
      <c r="AA101" s="19">
        <v>2.2200000000000002</v>
      </c>
      <c r="AB101" s="19">
        <v>1.33</v>
      </c>
      <c r="AC101" s="19">
        <v>0.36</v>
      </c>
      <c r="AD101" s="19">
        <v>0.25</v>
      </c>
      <c r="AE101" s="120">
        <f>AD101/SUM(AA101:AD101)*100</f>
        <v>6.0096153846153841</v>
      </c>
      <c r="AF101" s="121">
        <f>AC101*390</f>
        <v>140.4</v>
      </c>
      <c r="AG101" s="120">
        <f>AB101/SUM(AA101:AD101)*100</f>
        <v>31.97115384615385</v>
      </c>
      <c r="AH101" s="121">
        <f>SUM(AA101:AD101)</f>
        <v>4.16</v>
      </c>
      <c r="AI101" s="85"/>
      <c r="AJ101" s="85">
        <v>0.2</v>
      </c>
      <c r="AK101" s="121"/>
      <c r="AL101" s="19"/>
      <c r="AM101" s="19">
        <v>71.2</v>
      </c>
      <c r="AN101" s="19"/>
      <c r="AO101" s="19"/>
      <c r="AP101" s="19"/>
      <c r="AQ101" s="19"/>
      <c r="AR101" s="19"/>
      <c r="AS101" s="19"/>
      <c r="AT101" s="19"/>
      <c r="AU101" s="122"/>
      <c r="AV101" s="20"/>
      <c r="AW101" s="19"/>
      <c r="AX101" s="19"/>
      <c r="AY101" s="114"/>
      <c r="AZ101" s="112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14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</row>
    <row r="102" spans="1:100" x14ac:dyDescent="0.25">
      <c r="A102" s="425" t="s">
        <v>448</v>
      </c>
      <c r="B102" s="271">
        <v>31</v>
      </c>
      <c r="C102" s="128" t="s">
        <v>58</v>
      </c>
      <c r="D102" s="128" t="s">
        <v>59</v>
      </c>
      <c r="E102" s="248">
        <v>0</v>
      </c>
      <c r="F102" s="266">
        <v>10</v>
      </c>
      <c r="G102" s="130" t="s">
        <v>105</v>
      </c>
      <c r="H102" s="427" t="s">
        <v>259</v>
      </c>
      <c r="I102" s="437" t="s">
        <v>522</v>
      </c>
      <c r="J102" s="437" t="s">
        <v>354</v>
      </c>
      <c r="K102" s="251" t="s">
        <v>163</v>
      </c>
      <c r="L102" s="251" t="s">
        <v>151</v>
      </c>
      <c r="M102" s="296" t="s">
        <v>170</v>
      </c>
      <c r="N102" s="285"/>
      <c r="O102" s="253"/>
      <c r="P102" s="253"/>
      <c r="Q102" s="253">
        <v>32</v>
      </c>
      <c r="R102" s="253"/>
      <c r="S102" s="294"/>
      <c r="T102" s="432" t="s">
        <v>339</v>
      </c>
      <c r="U102" s="406">
        <v>2.6</v>
      </c>
      <c r="V102" s="406" t="s">
        <v>340</v>
      </c>
      <c r="W102" s="406" t="s">
        <v>341</v>
      </c>
      <c r="X102" s="453" t="s">
        <v>342</v>
      </c>
      <c r="Y102" s="448" t="s">
        <v>292</v>
      </c>
      <c r="Z102" s="406" t="s">
        <v>287</v>
      </c>
      <c r="AA102" s="406">
        <v>25.2</v>
      </c>
      <c r="AB102" s="406">
        <v>4.43</v>
      </c>
      <c r="AC102" s="406">
        <v>0.62</v>
      </c>
      <c r="AD102" s="406">
        <v>0.47</v>
      </c>
      <c r="AE102" s="404">
        <f t="shared" ref="AE102:AE104" si="27">AD102/SUM(AA102:AD102)*100</f>
        <v>1.5299479166666665</v>
      </c>
      <c r="AF102" s="404">
        <f t="shared" ref="AF102:AF103" si="28">AC102*390</f>
        <v>241.8</v>
      </c>
      <c r="AG102" s="404">
        <f t="shared" ref="AG102:AG103" si="29">AB102/SUM(AA102:AD102)*100</f>
        <v>14.420572916666666</v>
      </c>
      <c r="AH102" s="401">
        <f t="shared" ref="AH102:AH103" si="30">SUM(AA102:AD102)</f>
        <v>30.72</v>
      </c>
      <c r="AI102" s="401"/>
      <c r="AJ102" s="413">
        <v>0.6</v>
      </c>
      <c r="AK102" s="400">
        <f t="shared" ref="AK102:AK103" si="31">AJ102*1.72</f>
        <v>1.032</v>
      </c>
      <c r="AL102" s="406">
        <v>2.79</v>
      </c>
      <c r="AM102" s="406">
        <v>45.5</v>
      </c>
      <c r="AN102" s="406">
        <v>2</v>
      </c>
      <c r="AO102" s="406">
        <v>31</v>
      </c>
      <c r="AP102" s="406">
        <v>78</v>
      </c>
      <c r="AQ102" s="406">
        <v>2.9</v>
      </c>
      <c r="AR102" s="406">
        <v>0.63</v>
      </c>
      <c r="AS102" s="406">
        <v>2.1800000000000002</v>
      </c>
      <c r="AT102" s="406">
        <v>1.82</v>
      </c>
      <c r="AU102" s="408">
        <v>8.82</v>
      </c>
      <c r="AV102" s="224"/>
      <c r="AW102" s="19"/>
      <c r="AX102" s="19"/>
      <c r="AY102" s="114"/>
      <c r="AZ102" s="112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14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ht="37.5" customHeight="1" thickBot="1" x14ac:dyDescent="0.3">
      <c r="A103" s="455"/>
      <c r="B103" s="261">
        <v>31</v>
      </c>
      <c r="C103" s="75" t="s">
        <v>58</v>
      </c>
      <c r="D103" s="75" t="s">
        <v>59</v>
      </c>
      <c r="E103" s="247">
        <v>10</v>
      </c>
      <c r="F103" s="264">
        <v>40</v>
      </c>
      <c r="G103" s="118" t="s">
        <v>169</v>
      </c>
      <c r="H103" s="428"/>
      <c r="I103" s="438"/>
      <c r="J103" s="438"/>
      <c r="K103" s="252"/>
      <c r="L103" s="252"/>
      <c r="M103" s="297"/>
      <c r="N103" s="289"/>
      <c r="O103" s="252"/>
      <c r="P103" s="252"/>
      <c r="Q103" s="252"/>
      <c r="R103" s="252"/>
      <c r="S103" s="297"/>
      <c r="T103" s="458"/>
      <c r="U103" s="419"/>
      <c r="V103" s="419"/>
      <c r="W103" s="419"/>
      <c r="X103" s="467"/>
      <c r="Y103" s="468"/>
      <c r="Z103" s="419"/>
      <c r="AA103" s="419"/>
      <c r="AB103" s="419"/>
      <c r="AC103" s="419"/>
      <c r="AD103" s="419"/>
      <c r="AE103" s="412" t="e">
        <f t="shared" si="27"/>
        <v>#DIV/0!</v>
      </c>
      <c r="AF103" s="412">
        <f t="shared" si="28"/>
        <v>0</v>
      </c>
      <c r="AG103" s="412" t="e">
        <f t="shared" si="29"/>
        <v>#DIV/0!</v>
      </c>
      <c r="AH103" s="463">
        <f t="shared" si="30"/>
        <v>0</v>
      </c>
      <c r="AI103" s="463"/>
      <c r="AJ103" s="464"/>
      <c r="AK103" s="412">
        <f t="shared" si="31"/>
        <v>0</v>
      </c>
      <c r="AL103" s="419"/>
      <c r="AM103" s="419"/>
      <c r="AN103" s="419"/>
      <c r="AO103" s="419"/>
      <c r="AP103" s="419"/>
      <c r="AQ103" s="419"/>
      <c r="AR103" s="419"/>
      <c r="AS103" s="419"/>
      <c r="AT103" s="419"/>
      <c r="AU103" s="472"/>
      <c r="AV103" s="225"/>
      <c r="AW103" s="79"/>
      <c r="AX103" s="79"/>
      <c r="AY103" s="95"/>
      <c r="AZ103" s="117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7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</row>
    <row r="104" spans="1:100" ht="24.75" x14ac:dyDescent="0.25">
      <c r="A104" s="58" t="s">
        <v>338</v>
      </c>
      <c r="B104" s="259" t="s">
        <v>86</v>
      </c>
      <c r="C104" s="66" t="s">
        <v>87</v>
      </c>
      <c r="D104" s="66" t="s">
        <v>88</v>
      </c>
      <c r="E104" s="250">
        <v>0</v>
      </c>
      <c r="F104" s="262">
        <v>35</v>
      </c>
      <c r="G104" s="144" t="s">
        <v>156</v>
      </c>
      <c r="H104" s="254" t="s">
        <v>259</v>
      </c>
      <c r="I104" s="434" t="s">
        <v>522</v>
      </c>
      <c r="J104" s="434" t="s">
        <v>358</v>
      </c>
      <c r="K104" s="254" t="s">
        <v>163</v>
      </c>
      <c r="L104" s="254" t="s">
        <v>173</v>
      </c>
      <c r="M104" s="293" t="s">
        <v>170</v>
      </c>
      <c r="N104" s="287"/>
      <c r="O104" s="254"/>
      <c r="P104" s="254"/>
      <c r="Q104" s="254">
        <v>31</v>
      </c>
      <c r="R104" s="254"/>
      <c r="S104" s="293"/>
      <c r="T104" s="67" t="s">
        <v>339</v>
      </c>
      <c r="U104" s="68">
        <v>2.6</v>
      </c>
      <c r="V104" s="68" t="s">
        <v>340</v>
      </c>
      <c r="W104" s="68" t="s">
        <v>341</v>
      </c>
      <c r="X104" s="208" t="s">
        <v>342</v>
      </c>
      <c r="Y104" s="69" t="s">
        <v>292</v>
      </c>
      <c r="Z104" s="68" t="s">
        <v>287</v>
      </c>
      <c r="AA104" s="68">
        <v>25.2</v>
      </c>
      <c r="AB104" s="68">
        <v>4.43</v>
      </c>
      <c r="AC104" s="68">
        <v>0.62</v>
      </c>
      <c r="AD104" s="68">
        <v>0.47</v>
      </c>
      <c r="AE104" s="204">
        <f t="shared" si="27"/>
        <v>1.5299479166666665</v>
      </c>
      <c r="AF104" s="173">
        <f>AC104*390</f>
        <v>241.8</v>
      </c>
      <c r="AG104" s="204">
        <f>AB104/SUM(AA104:AD104)*100</f>
        <v>14.420572916666666</v>
      </c>
      <c r="AH104" s="173">
        <f>SUM(AA104:AD104)</f>
        <v>30.72</v>
      </c>
      <c r="AI104" s="70"/>
      <c r="AJ104" s="70">
        <v>0.6</v>
      </c>
      <c r="AK104" s="196">
        <v>1</v>
      </c>
      <c r="AL104" s="68">
        <v>2.79</v>
      </c>
      <c r="AM104" s="68">
        <v>45.5</v>
      </c>
      <c r="AN104" s="68">
        <v>2</v>
      </c>
      <c r="AO104" s="68">
        <v>31</v>
      </c>
      <c r="AP104" s="68">
        <v>78</v>
      </c>
      <c r="AQ104" s="68">
        <v>2.9</v>
      </c>
      <c r="AR104" s="68">
        <v>0.63</v>
      </c>
      <c r="AS104" s="68">
        <v>2.1800000000000002</v>
      </c>
      <c r="AT104" s="68">
        <v>1.82</v>
      </c>
      <c r="AU104" s="174">
        <v>8.82</v>
      </c>
      <c r="AV104" s="72"/>
      <c r="AW104" s="68"/>
      <c r="AX104" s="68"/>
      <c r="AY104" s="107"/>
      <c r="AZ104" s="67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107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</row>
    <row r="105" spans="1:100" ht="36.75" x14ac:dyDescent="0.25">
      <c r="A105" s="59" t="s">
        <v>449</v>
      </c>
      <c r="B105" s="260" t="s">
        <v>86</v>
      </c>
      <c r="C105" s="113" t="s">
        <v>87</v>
      </c>
      <c r="D105" s="113" t="s">
        <v>88</v>
      </c>
      <c r="E105" s="249">
        <v>35</v>
      </c>
      <c r="F105" s="269">
        <v>50</v>
      </c>
      <c r="G105" s="115" t="s">
        <v>171</v>
      </c>
      <c r="H105" s="83" t="s">
        <v>174</v>
      </c>
      <c r="I105" s="435"/>
      <c r="J105" s="435"/>
      <c r="K105" s="253"/>
      <c r="L105" s="253"/>
      <c r="M105" s="294"/>
      <c r="N105" s="285"/>
      <c r="O105" s="253"/>
      <c r="P105" s="253"/>
      <c r="Q105" s="253"/>
      <c r="R105" s="253"/>
      <c r="S105" s="294"/>
      <c r="T105" s="112">
        <v>0.45700000000000002</v>
      </c>
      <c r="U105" s="19">
        <v>3.9</v>
      </c>
      <c r="V105" s="19">
        <v>9.3000000000000007</v>
      </c>
      <c r="W105" s="19">
        <v>8.6</v>
      </c>
      <c r="X105" s="19"/>
      <c r="Y105" s="119" t="s">
        <v>176</v>
      </c>
      <c r="Z105" s="19"/>
      <c r="AA105" s="19">
        <v>26.56</v>
      </c>
      <c r="AB105" s="19">
        <v>8.64</v>
      </c>
      <c r="AC105" s="19">
        <v>2.11</v>
      </c>
      <c r="AD105" s="19">
        <v>3.1</v>
      </c>
      <c r="AE105" s="120">
        <f>AD105/SUM(AA105:AD105)*100</f>
        <v>7.6713684731502099</v>
      </c>
      <c r="AF105" s="121">
        <f>AC105*390</f>
        <v>822.9</v>
      </c>
      <c r="AG105" s="120">
        <f>AB105/SUM(AA105:AD105)*100</f>
        <v>21.380846325167038</v>
      </c>
      <c r="AH105" s="121">
        <f>SUM(AA105:AD105)</f>
        <v>40.410000000000004</v>
      </c>
      <c r="AI105" s="85"/>
      <c r="AJ105" s="85"/>
      <c r="AK105" s="121"/>
      <c r="AL105" s="119">
        <v>12.82</v>
      </c>
      <c r="AM105" s="119">
        <v>324.7</v>
      </c>
      <c r="AN105" s="19">
        <v>1</v>
      </c>
      <c r="AO105" s="19">
        <v>13</v>
      </c>
      <c r="AP105" s="19">
        <v>222</v>
      </c>
      <c r="AQ105" s="19">
        <v>19.399999999999999</v>
      </c>
      <c r="AR105" s="19">
        <v>0.83</v>
      </c>
      <c r="AS105" s="19">
        <v>0.89</v>
      </c>
      <c r="AT105" s="19">
        <v>1.95</v>
      </c>
      <c r="AU105" s="122">
        <v>7.98</v>
      </c>
      <c r="AV105" s="20"/>
      <c r="AW105" s="19"/>
      <c r="AX105" s="19"/>
      <c r="AY105" s="114"/>
      <c r="AZ105" s="112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14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ht="37.5" thickBot="1" x14ac:dyDescent="0.3">
      <c r="A106" s="61" t="s">
        <v>450</v>
      </c>
      <c r="B106" s="263" t="s">
        <v>86</v>
      </c>
      <c r="C106" s="94" t="s">
        <v>87</v>
      </c>
      <c r="D106" s="94" t="s">
        <v>88</v>
      </c>
      <c r="E106" s="258">
        <v>50</v>
      </c>
      <c r="F106" s="267">
        <v>70</v>
      </c>
      <c r="G106" s="126" t="s">
        <v>172</v>
      </c>
      <c r="H106" s="100" t="s">
        <v>175</v>
      </c>
      <c r="I106" s="436"/>
      <c r="J106" s="436"/>
      <c r="K106" s="257"/>
      <c r="L106" s="257"/>
      <c r="M106" s="277"/>
      <c r="N106" s="93"/>
      <c r="O106" s="257"/>
      <c r="P106" s="257"/>
      <c r="Q106" s="257"/>
      <c r="R106" s="257"/>
      <c r="S106" s="277"/>
      <c r="T106" s="125">
        <v>0.48199999999999998</v>
      </c>
      <c r="U106" s="79">
        <v>4.0999999999999996</v>
      </c>
      <c r="V106" s="79">
        <v>9.5</v>
      </c>
      <c r="W106" s="79">
        <v>8.5</v>
      </c>
      <c r="X106" s="79"/>
      <c r="Y106" s="185" t="s">
        <v>176</v>
      </c>
      <c r="Z106" s="79"/>
      <c r="AA106" s="79">
        <v>25.95</v>
      </c>
      <c r="AB106" s="79">
        <v>6.73</v>
      </c>
      <c r="AC106" s="79">
        <v>2.3199999999999998</v>
      </c>
      <c r="AD106" s="79">
        <v>3.56</v>
      </c>
      <c r="AE106" s="186">
        <f>AD106/SUM(AA106:AD106)*100</f>
        <v>9.2323651452282149</v>
      </c>
      <c r="AF106" s="163">
        <f>AC106*390</f>
        <v>904.8</v>
      </c>
      <c r="AG106" s="186">
        <f>AB106/SUM(AA106:AD106)*100</f>
        <v>17.453319502074688</v>
      </c>
      <c r="AH106" s="163">
        <f>SUM(AA106:AD106)</f>
        <v>38.56</v>
      </c>
      <c r="AI106" s="164"/>
      <c r="AJ106" s="164"/>
      <c r="AK106" s="163"/>
      <c r="AL106" s="185">
        <v>15.58</v>
      </c>
      <c r="AM106" s="185">
        <v>254.2</v>
      </c>
      <c r="AN106" s="79"/>
      <c r="AO106" s="79"/>
      <c r="AP106" s="79"/>
      <c r="AQ106" s="79"/>
      <c r="AR106" s="79"/>
      <c r="AS106" s="79"/>
      <c r="AT106" s="79"/>
      <c r="AU106" s="165"/>
      <c r="AV106" s="104"/>
      <c r="AW106" s="79"/>
      <c r="AX106" s="79"/>
      <c r="AY106" s="95"/>
      <c r="AZ106" s="125" t="s">
        <v>499</v>
      </c>
      <c r="BA106" s="79">
        <v>10</v>
      </c>
      <c r="BB106" s="79"/>
      <c r="BC106" s="79"/>
      <c r="BD106" s="79"/>
      <c r="BE106" s="79">
        <v>6</v>
      </c>
      <c r="BF106" s="79"/>
      <c r="BG106" s="79">
        <v>11</v>
      </c>
      <c r="BH106" s="79"/>
      <c r="BI106" s="79">
        <v>37</v>
      </c>
      <c r="BJ106" s="79"/>
      <c r="BK106" s="79">
        <v>6</v>
      </c>
      <c r="BL106" s="79">
        <v>7</v>
      </c>
      <c r="BM106" s="79"/>
      <c r="BN106" s="79"/>
      <c r="BO106" s="79"/>
      <c r="BP106" s="95">
        <v>7</v>
      </c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ht="24" x14ac:dyDescent="0.25">
      <c r="A107" s="65" t="s">
        <v>448</v>
      </c>
      <c r="B107" s="271">
        <v>32</v>
      </c>
      <c r="C107" s="128" t="s">
        <v>82</v>
      </c>
      <c r="D107" s="128" t="s">
        <v>83</v>
      </c>
      <c r="E107" s="248">
        <v>0</v>
      </c>
      <c r="F107" s="266">
        <v>35</v>
      </c>
      <c r="G107" s="131" t="s">
        <v>177</v>
      </c>
      <c r="H107" s="251" t="s">
        <v>259</v>
      </c>
      <c r="I107" s="437" t="s">
        <v>522</v>
      </c>
      <c r="J107" s="437" t="s">
        <v>354</v>
      </c>
      <c r="K107" s="251" t="s">
        <v>179</v>
      </c>
      <c r="L107" s="251" t="s">
        <v>115</v>
      </c>
      <c r="M107" s="296" t="s">
        <v>155</v>
      </c>
      <c r="N107" s="286"/>
      <c r="O107" s="251"/>
      <c r="P107" s="251"/>
      <c r="Q107" s="251">
        <v>33</v>
      </c>
      <c r="R107" s="251"/>
      <c r="S107" s="296"/>
      <c r="T107" s="246" t="s">
        <v>339</v>
      </c>
      <c r="U107" s="111">
        <v>1.4</v>
      </c>
      <c r="V107" s="111" t="s">
        <v>340</v>
      </c>
      <c r="W107" s="111" t="s">
        <v>341</v>
      </c>
      <c r="X107" s="206" t="s">
        <v>342</v>
      </c>
      <c r="Y107" s="207" t="s">
        <v>292</v>
      </c>
      <c r="Z107" s="111" t="s">
        <v>287</v>
      </c>
      <c r="AA107" s="111">
        <v>25.2</v>
      </c>
      <c r="AB107" s="111">
        <v>4.43</v>
      </c>
      <c r="AC107" s="111">
        <v>0.62</v>
      </c>
      <c r="AD107" s="111">
        <v>0.47</v>
      </c>
      <c r="AE107" s="205">
        <f>AD107/SUM(AA107:AD107)*100</f>
        <v>1.5299479166666665</v>
      </c>
      <c r="AF107" s="199">
        <f>AC107*390</f>
        <v>241.8</v>
      </c>
      <c r="AG107" s="205">
        <f>AB107/SUM(AA107:AD107)*100</f>
        <v>14.420572916666666</v>
      </c>
      <c r="AH107" s="199">
        <f>SUM(AA107:AD107)</f>
        <v>30.72</v>
      </c>
      <c r="AI107" s="200"/>
      <c r="AJ107" s="200">
        <v>0.6</v>
      </c>
      <c r="AK107" s="201">
        <f>AJ107*1.72</f>
        <v>1.032</v>
      </c>
      <c r="AL107" s="111"/>
      <c r="AM107" s="111">
        <v>45.5</v>
      </c>
      <c r="AN107" s="111">
        <v>2</v>
      </c>
      <c r="AO107" s="111">
        <v>31</v>
      </c>
      <c r="AP107" s="111">
        <v>78</v>
      </c>
      <c r="AQ107" s="111">
        <v>2.9</v>
      </c>
      <c r="AR107" s="111">
        <v>0.63</v>
      </c>
      <c r="AS107" s="111">
        <v>2.1800000000000002</v>
      </c>
      <c r="AT107" s="111">
        <v>1.82</v>
      </c>
      <c r="AU107" s="202">
        <v>8.82</v>
      </c>
      <c r="AV107" s="72"/>
      <c r="AW107" s="68"/>
      <c r="AX107" s="68"/>
      <c r="AY107" s="107"/>
      <c r="AZ107" s="127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29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ht="36.75" x14ac:dyDescent="0.25">
      <c r="A108" s="59" t="s">
        <v>451</v>
      </c>
      <c r="B108" s="260">
        <v>32</v>
      </c>
      <c r="C108" s="113" t="s">
        <v>82</v>
      </c>
      <c r="D108" s="113" t="s">
        <v>83</v>
      </c>
      <c r="E108" s="249">
        <v>35</v>
      </c>
      <c r="F108" s="269">
        <v>75</v>
      </c>
      <c r="G108" s="115" t="s">
        <v>172</v>
      </c>
      <c r="H108" s="171" t="s">
        <v>175</v>
      </c>
      <c r="I108" s="435"/>
      <c r="J108" s="435"/>
      <c r="K108" s="253"/>
      <c r="L108" s="253"/>
      <c r="M108" s="294"/>
      <c r="N108" s="285"/>
      <c r="O108" s="253"/>
      <c r="P108" s="253"/>
      <c r="Q108" s="253"/>
      <c r="R108" s="253"/>
      <c r="S108" s="294"/>
      <c r="T108" s="112">
        <v>0.88200000000000001</v>
      </c>
      <c r="U108" s="119">
        <v>7.6</v>
      </c>
      <c r="V108" s="177">
        <v>10</v>
      </c>
      <c r="W108" s="177">
        <v>9</v>
      </c>
      <c r="X108" s="19"/>
      <c r="Y108" s="19" t="s">
        <v>279</v>
      </c>
      <c r="Z108" s="19"/>
      <c r="AA108" s="19">
        <v>22.41</v>
      </c>
      <c r="AB108" s="19">
        <v>8.23</v>
      </c>
      <c r="AC108" s="19">
        <v>1.33</v>
      </c>
      <c r="AD108" s="19">
        <v>7.01</v>
      </c>
      <c r="AE108" s="120">
        <f>AD108/SUM(AA108:AD108)*100</f>
        <v>17.983581323755775</v>
      </c>
      <c r="AF108" s="121">
        <f>AC108*390</f>
        <v>518.70000000000005</v>
      </c>
      <c r="AG108" s="120">
        <f>AB108/SUM(AA108:AD108)*100</f>
        <v>21.1133914828117</v>
      </c>
      <c r="AH108" s="121">
        <f>SUM(AA108:AD108)</f>
        <v>38.979999999999997</v>
      </c>
      <c r="AI108" s="85"/>
      <c r="AJ108" s="85"/>
      <c r="AK108" s="121"/>
      <c r="AL108" s="119">
        <v>20.68</v>
      </c>
      <c r="AM108" s="19"/>
      <c r="AN108" s="19">
        <v>4</v>
      </c>
      <c r="AO108" s="19"/>
      <c r="AP108" s="19"/>
      <c r="AQ108" s="19">
        <v>53.8</v>
      </c>
      <c r="AR108" s="19"/>
      <c r="AS108" s="19"/>
      <c r="AT108" s="19"/>
      <c r="AU108" s="122"/>
      <c r="AV108" s="20"/>
      <c r="AW108" s="19"/>
      <c r="AX108" s="19"/>
      <c r="AY108" s="114"/>
      <c r="AZ108" s="112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14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ht="15.75" thickBot="1" x14ac:dyDescent="0.3">
      <c r="A109" s="59"/>
      <c r="B109" s="261">
        <v>32</v>
      </c>
      <c r="C109" s="75" t="s">
        <v>82</v>
      </c>
      <c r="D109" s="75" t="s">
        <v>83</v>
      </c>
      <c r="E109" s="247">
        <v>75</v>
      </c>
      <c r="F109" s="264">
        <v>80</v>
      </c>
      <c r="G109" s="136" t="s">
        <v>178</v>
      </c>
      <c r="H109" s="252"/>
      <c r="I109" s="438"/>
      <c r="J109" s="438"/>
      <c r="K109" s="252"/>
      <c r="L109" s="252"/>
      <c r="M109" s="297"/>
      <c r="N109" s="285"/>
      <c r="O109" s="253"/>
      <c r="P109" s="253"/>
      <c r="Q109" s="253"/>
      <c r="R109" s="253"/>
      <c r="S109" s="294"/>
      <c r="T109" s="112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24"/>
      <c r="AF109" s="121"/>
      <c r="AG109" s="124"/>
      <c r="AH109" s="121"/>
      <c r="AI109" s="85"/>
      <c r="AJ109" s="85"/>
      <c r="AK109" s="121"/>
      <c r="AL109" s="19"/>
      <c r="AM109" s="19"/>
      <c r="AN109" s="19"/>
      <c r="AO109" s="19"/>
      <c r="AP109" s="19"/>
      <c r="AQ109" s="19"/>
      <c r="AR109" s="19"/>
      <c r="AS109" s="19"/>
      <c r="AT109" s="19"/>
      <c r="AU109" s="122"/>
      <c r="AV109" s="20"/>
      <c r="AW109" s="19"/>
      <c r="AX109" s="19"/>
      <c r="AY109" s="114"/>
      <c r="AZ109" s="112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14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ht="24.75" x14ac:dyDescent="0.25">
      <c r="A110" s="425" t="s">
        <v>452</v>
      </c>
      <c r="B110" s="259">
        <v>33</v>
      </c>
      <c r="C110" s="66" t="s">
        <v>20</v>
      </c>
      <c r="D110" s="66" t="s">
        <v>60</v>
      </c>
      <c r="E110" s="250">
        <v>0</v>
      </c>
      <c r="F110" s="262">
        <v>8</v>
      </c>
      <c r="G110" s="144" t="s">
        <v>268</v>
      </c>
      <c r="H110" s="433" t="s">
        <v>130</v>
      </c>
      <c r="I110" s="434" t="s">
        <v>271</v>
      </c>
      <c r="J110" s="434" t="s">
        <v>354</v>
      </c>
      <c r="K110" s="254" t="s">
        <v>179</v>
      </c>
      <c r="L110" s="254" t="s">
        <v>151</v>
      </c>
      <c r="M110" s="293" t="s">
        <v>272</v>
      </c>
      <c r="N110" s="285"/>
      <c r="O110" s="253"/>
      <c r="P110" s="253"/>
      <c r="Q110" s="253">
        <v>43</v>
      </c>
      <c r="R110" s="253"/>
      <c r="S110" s="294"/>
      <c r="T110" s="432">
        <v>0.122</v>
      </c>
      <c r="U110" s="406">
        <v>2.1</v>
      </c>
      <c r="V110" s="406">
        <v>7.8</v>
      </c>
      <c r="W110" s="406">
        <v>7.6</v>
      </c>
      <c r="X110" s="453" t="s">
        <v>127</v>
      </c>
      <c r="Y110" s="406" t="s">
        <v>198</v>
      </c>
      <c r="Z110" s="406" t="s">
        <v>126</v>
      </c>
      <c r="AA110" s="406">
        <v>7.43</v>
      </c>
      <c r="AB110" s="406">
        <v>1.1499999999999999</v>
      </c>
      <c r="AC110" s="406">
        <v>0.81</v>
      </c>
      <c r="AD110" s="406">
        <v>7.0000000000000007E-2</v>
      </c>
      <c r="AE110" s="404">
        <f t="shared" ref="AE110:AE114" si="32">AD110/SUM(AA110:AD110)*100</f>
        <v>0.73995771670190269</v>
      </c>
      <c r="AF110" s="404">
        <f t="shared" ref="AF110:AF114" si="33">AC110*390</f>
        <v>315.90000000000003</v>
      </c>
      <c r="AG110" s="404">
        <f t="shared" ref="AG110:AG114" si="34">AB110/SUM(AA110:AD110)*100</f>
        <v>12.156448202959828</v>
      </c>
      <c r="AH110" s="401">
        <f t="shared" ref="AH110:AH114" si="35">SUM(AA110:AD110)</f>
        <v>9.4600000000000009</v>
      </c>
      <c r="AI110" s="401">
        <v>13</v>
      </c>
      <c r="AJ110" s="413">
        <v>0.7</v>
      </c>
      <c r="AK110" s="400">
        <f t="shared" ref="AK110:AK114" si="36">AJ110*1.72</f>
        <v>1.204</v>
      </c>
      <c r="AL110" s="406"/>
      <c r="AM110" s="406"/>
      <c r="AN110" s="406">
        <v>1</v>
      </c>
      <c r="AO110" s="406">
        <v>47</v>
      </c>
      <c r="AP110" s="406">
        <v>48</v>
      </c>
      <c r="AQ110" s="406">
        <v>2</v>
      </c>
      <c r="AR110" s="406">
        <v>0.17</v>
      </c>
      <c r="AS110" s="406">
        <v>1.88</v>
      </c>
      <c r="AT110" s="406">
        <v>1.41</v>
      </c>
      <c r="AU110" s="408">
        <v>6.49</v>
      </c>
      <c r="AV110" s="451"/>
      <c r="AW110" s="406"/>
      <c r="AX110" s="406"/>
      <c r="AY110" s="473"/>
      <c r="AZ110" s="112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14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ht="24.75" x14ac:dyDescent="0.25">
      <c r="A111" s="425"/>
      <c r="B111" s="260">
        <v>33</v>
      </c>
      <c r="C111" s="113" t="s">
        <v>20</v>
      </c>
      <c r="D111" s="113" t="s">
        <v>60</v>
      </c>
      <c r="E111" s="249">
        <v>8</v>
      </c>
      <c r="F111" s="269">
        <v>15</v>
      </c>
      <c r="G111" s="115" t="s">
        <v>269</v>
      </c>
      <c r="H111" s="430"/>
      <c r="I111" s="435"/>
      <c r="J111" s="435"/>
      <c r="K111" s="253"/>
      <c r="L111" s="253"/>
      <c r="M111" s="294"/>
      <c r="N111" s="285"/>
      <c r="O111" s="253"/>
      <c r="P111" s="253"/>
      <c r="Q111" s="253"/>
      <c r="R111" s="253"/>
      <c r="S111" s="294"/>
      <c r="T111" s="432"/>
      <c r="U111" s="406"/>
      <c r="V111" s="406"/>
      <c r="W111" s="406"/>
      <c r="X111" s="453"/>
      <c r="Y111" s="406"/>
      <c r="Z111" s="406"/>
      <c r="AA111" s="406"/>
      <c r="AB111" s="406"/>
      <c r="AC111" s="406"/>
      <c r="AD111" s="406"/>
      <c r="AE111" s="404" t="e">
        <f t="shared" si="32"/>
        <v>#DIV/0!</v>
      </c>
      <c r="AF111" s="404">
        <f t="shared" si="33"/>
        <v>0</v>
      </c>
      <c r="AG111" s="404" t="e">
        <f t="shared" si="34"/>
        <v>#DIV/0!</v>
      </c>
      <c r="AH111" s="401">
        <f t="shared" si="35"/>
        <v>0</v>
      </c>
      <c r="AI111" s="401"/>
      <c r="AJ111" s="413"/>
      <c r="AK111" s="404">
        <f t="shared" si="36"/>
        <v>0</v>
      </c>
      <c r="AL111" s="406"/>
      <c r="AM111" s="406"/>
      <c r="AN111" s="406"/>
      <c r="AO111" s="406"/>
      <c r="AP111" s="406"/>
      <c r="AQ111" s="406"/>
      <c r="AR111" s="406"/>
      <c r="AS111" s="406"/>
      <c r="AT111" s="406"/>
      <c r="AU111" s="408"/>
      <c r="AV111" s="451"/>
      <c r="AW111" s="406"/>
      <c r="AX111" s="406"/>
      <c r="AY111" s="473"/>
      <c r="AZ111" s="112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14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ht="25.5" thickBot="1" x14ac:dyDescent="0.3">
      <c r="A112" s="425"/>
      <c r="B112" s="263">
        <v>33</v>
      </c>
      <c r="C112" s="94" t="s">
        <v>20</v>
      </c>
      <c r="D112" s="94" t="s">
        <v>60</v>
      </c>
      <c r="E112" s="258">
        <v>15</v>
      </c>
      <c r="F112" s="267">
        <v>25</v>
      </c>
      <c r="G112" s="126" t="s">
        <v>270</v>
      </c>
      <c r="H112" s="441"/>
      <c r="I112" s="436"/>
      <c r="J112" s="436"/>
      <c r="K112" s="257"/>
      <c r="L112" s="257"/>
      <c r="M112" s="277"/>
      <c r="N112" s="285"/>
      <c r="O112" s="253"/>
      <c r="P112" s="253"/>
      <c r="Q112" s="253"/>
      <c r="R112" s="253"/>
      <c r="S112" s="294"/>
      <c r="T112" s="432"/>
      <c r="U112" s="406"/>
      <c r="V112" s="406"/>
      <c r="W112" s="406"/>
      <c r="X112" s="453"/>
      <c r="Y112" s="406"/>
      <c r="Z112" s="406"/>
      <c r="AA112" s="406"/>
      <c r="AB112" s="406"/>
      <c r="AC112" s="406"/>
      <c r="AD112" s="406"/>
      <c r="AE112" s="404" t="e">
        <f t="shared" si="32"/>
        <v>#DIV/0!</v>
      </c>
      <c r="AF112" s="404">
        <f t="shared" si="33"/>
        <v>0</v>
      </c>
      <c r="AG112" s="404" t="e">
        <f t="shared" si="34"/>
        <v>#DIV/0!</v>
      </c>
      <c r="AH112" s="401">
        <f t="shared" si="35"/>
        <v>0</v>
      </c>
      <c r="AI112" s="401"/>
      <c r="AJ112" s="413"/>
      <c r="AK112" s="404">
        <f t="shared" si="36"/>
        <v>0</v>
      </c>
      <c r="AL112" s="406"/>
      <c r="AM112" s="406"/>
      <c r="AN112" s="406"/>
      <c r="AO112" s="406"/>
      <c r="AP112" s="406"/>
      <c r="AQ112" s="406"/>
      <c r="AR112" s="406"/>
      <c r="AS112" s="406"/>
      <c r="AT112" s="406"/>
      <c r="AU112" s="408"/>
      <c r="AV112" s="451"/>
      <c r="AW112" s="406"/>
      <c r="AX112" s="406"/>
      <c r="AY112" s="473"/>
      <c r="AZ112" s="112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14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ht="24.75" x14ac:dyDescent="0.25">
      <c r="A113" s="425" t="s">
        <v>453</v>
      </c>
      <c r="B113" s="271">
        <v>34</v>
      </c>
      <c r="C113" s="128" t="s">
        <v>61</v>
      </c>
      <c r="D113" s="128" t="s">
        <v>62</v>
      </c>
      <c r="E113" s="248">
        <v>0</v>
      </c>
      <c r="F113" s="266">
        <v>8</v>
      </c>
      <c r="G113" s="145" t="s">
        <v>105</v>
      </c>
      <c r="H113" s="427" t="s">
        <v>259</v>
      </c>
      <c r="I113" s="437" t="s">
        <v>219</v>
      </c>
      <c r="J113" s="437" t="s">
        <v>354</v>
      </c>
      <c r="K113" s="251" t="s">
        <v>179</v>
      </c>
      <c r="L113" s="251" t="s">
        <v>154</v>
      </c>
      <c r="M113" s="296" t="s">
        <v>155</v>
      </c>
      <c r="N113" s="285"/>
      <c r="O113" s="253"/>
      <c r="P113" s="253"/>
      <c r="Q113" s="253">
        <v>36</v>
      </c>
      <c r="R113" s="253"/>
      <c r="S113" s="294"/>
      <c r="T113" s="432">
        <v>0.128</v>
      </c>
      <c r="U113" s="406">
        <v>1.2</v>
      </c>
      <c r="V113" s="406">
        <v>7.5</v>
      </c>
      <c r="W113" s="406">
        <v>7.3</v>
      </c>
      <c r="X113" s="453" t="s">
        <v>127</v>
      </c>
      <c r="Y113" s="406" t="s">
        <v>163</v>
      </c>
      <c r="Z113" s="406" t="s">
        <v>126</v>
      </c>
      <c r="AA113" s="406">
        <v>5.07</v>
      </c>
      <c r="AB113" s="406">
        <v>7.8</v>
      </c>
      <c r="AC113" s="406">
        <v>0.55000000000000004</v>
      </c>
      <c r="AD113" s="406">
        <v>0.14000000000000001</v>
      </c>
      <c r="AE113" s="404">
        <f t="shared" si="32"/>
        <v>1.0324483775811208</v>
      </c>
      <c r="AF113" s="404">
        <f t="shared" si="33"/>
        <v>214.50000000000003</v>
      </c>
      <c r="AG113" s="418">
        <f t="shared" si="34"/>
        <v>57.522123893805301</v>
      </c>
      <c r="AH113" s="401">
        <f t="shared" si="35"/>
        <v>13.560000000000002</v>
      </c>
      <c r="AI113" s="401"/>
      <c r="AJ113" s="413">
        <v>0.7</v>
      </c>
      <c r="AK113" s="400">
        <f t="shared" si="36"/>
        <v>1.204</v>
      </c>
      <c r="AL113" s="406"/>
      <c r="AM113" s="406"/>
      <c r="AN113" s="406">
        <v>12</v>
      </c>
      <c r="AO113" s="406">
        <v>46</v>
      </c>
      <c r="AP113" s="406">
        <v>78</v>
      </c>
      <c r="AQ113" s="406">
        <v>4</v>
      </c>
      <c r="AR113" s="406">
        <v>0.16</v>
      </c>
      <c r="AS113" s="406">
        <v>2.87</v>
      </c>
      <c r="AT113" s="406">
        <v>1.37</v>
      </c>
      <c r="AU113" s="408">
        <v>12.23</v>
      </c>
      <c r="AV113" s="451"/>
      <c r="AW113" s="406"/>
      <c r="AX113" s="406"/>
      <c r="AY113" s="473"/>
      <c r="AZ113" s="112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14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ht="24.75" x14ac:dyDescent="0.25">
      <c r="A114" s="425"/>
      <c r="B114" s="260">
        <v>34</v>
      </c>
      <c r="C114" s="113" t="s">
        <v>61</v>
      </c>
      <c r="D114" s="113" t="s">
        <v>62</v>
      </c>
      <c r="E114" s="249">
        <v>8</v>
      </c>
      <c r="F114" s="269">
        <v>20</v>
      </c>
      <c r="G114" s="115" t="s">
        <v>266</v>
      </c>
      <c r="H114" s="430"/>
      <c r="I114" s="435"/>
      <c r="J114" s="435"/>
      <c r="K114" s="253"/>
      <c r="L114" s="253"/>
      <c r="M114" s="294"/>
      <c r="N114" s="285"/>
      <c r="O114" s="253"/>
      <c r="P114" s="253"/>
      <c r="Q114" s="253"/>
      <c r="R114" s="253"/>
      <c r="S114" s="294"/>
      <c r="T114" s="432"/>
      <c r="U114" s="406"/>
      <c r="V114" s="406"/>
      <c r="W114" s="406"/>
      <c r="X114" s="453"/>
      <c r="Y114" s="406"/>
      <c r="Z114" s="406"/>
      <c r="AA114" s="406"/>
      <c r="AB114" s="406"/>
      <c r="AC114" s="406"/>
      <c r="AD114" s="406"/>
      <c r="AE114" s="404" t="e">
        <f t="shared" si="32"/>
        <v>#DIV/0!</v>
      </c>
      <c r="AF114" s="404">
        <f t="shared" si="33"/>
        <v>0</v>
      </c>
      <c r="AG114" s="418" t="e">
        <f t="shared" si="34"/>
        <v>#DIV/0!</v>
      </c>
      <c r="AH114" s="401">
        <f t="shared" si="35"/>
        <v>0</v>
      </c>
      <c r="AI114" s="401"/>
      <c r="AJ114" s="413"/>
      <c r="AK114" s="404">
        <f t="shared" si="36"/>
        <v>0</v>
      </c>
      <c r="AL114" s="406"/>
      <c r="AM114" s="406"/>
      <c r="AN114" s="406"/>
      <c r="AO114" s="406"/>
      <c r="AP114" s="406"/>
      <c r="AQ114" s="406"/>
      <c r="AR114" s="406"/>
      <c r="AS114" s="406"/>
      <c r="AT114" s="406"/>
      <c r="AU114" s="408"/>
      <c r="AV114" s="451"/>
      <c r="AW114" s="406"/>
      <c r="AX114" s="406"/>
      <c r="AY114" s="473"/>
      <c r="AZ114" s="112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14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x14ac:dyDescent="0.25">
      <c r="A115" s="59"/>
      <c r="B115" s="260">
        <v>34</v>
      </c>
      <c r="C115" s="113" t="s">
        <v>61</v>
      </c>
      <c r="D115" s="113" t="s">
        <v>62</v>
      </c>
      <c r="E115" s="249">
        <v>20</v>
      </c>
      <c r="F115" s="269">
        <v>32</v>
      </c>
      <c r="G115" s="123" t="s">
        <v>229</v>
      </c>
      <c r="H115" s="253"/>
      <c r="I115" s="435"/>
      <c r="J115" s="435"/>
      <c r="K115" s="253"/>
      <c r="L115" s="253"/>
      <c r="M115" s="294"/>
      <c r="N115" s="285"/>
      <c r="O115" s="253"/>
      <c r="P115" s="253"/>
      <c r="Q115" s="253"/>
      <c r="R115" s="253"/>
      <c r="S115" s="294"/>
      <c r="T115" s="112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24"/>
      <c r="AF115" s="121"/>
      <c r="AG115" s="124"/>
      <c r="AH115" s="121"/>
      <c r="AI115" s="85"/>
      <c r="AJ115" s="85"/>
      <c r="AK115" s="121"/>
      <c r="AL115" s="19"/>
      <c r="AM115" s="19"/>
      <c r="AN115" s="19"/>
      <c r="AO115" s="19"/>
      <c r="AP115" s="19"/>
      <c r="AQ115" s="19"/>
      <c r="AR115" s="19"/>
      <c r="AS115" s="19"/>
      <c r="AT115" s="19"/>
      <c r="AU115" s="122"/>
      <c r="AV115" s="20"/>
      <c r="AW115" s="19"/>
      <c r="AX115" s="19"/>
      <c r="AY115" s="114"/>
      <c r="AZ115" s="112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14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ht="25.5" thickBot="1" x14ac:dyDescent="0.3">
      <c r="A116" s="187"/>
      <c r="B116" s="261">
        <v>34</v>
      </c>
      <c r="C116" s="75" t="s">
        <v>61</v>
      </c>
      <c r="D116" s="75" t="s">
        <v>62</v>
      </c>
      <c r="E116" s="247">
        <v>32</v>
      </c>
      <c r="F116" s="264">
        <v>35</v>
      </c>
      <c r="G116" s="118" t="s">
        <v>267</v>
      </c>
      <c r="H116" s="252"/>
      <c r="I116" s="438"/>
      <c r="J116" s="438"/>
      <c r="K116" s="252"/>
      <c r="L116" s="252"/>
      <c r="M116" s="297"/>
      <c r="N116" s="289"/>
      <c r="O116" s="252"/>
      <c r="P116" s="252"/>
      <c r="Q116" s="252"/>
      <c r="R116" s="252"/>
      <c r="S116" s="297"/>
      <c r="T116" s="268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188"/>
      <c r="AF116" s="189"/>
      <c r="AG116" s="188"/>
      <c r="AH116" s="189"/>
      <c r="AI116" s="190"/>
      <c r="AJ116" s="190"/>
      <c r="AK116" s="189"/>
      <c r="AL116" s="76"/>
      <c r="AM116" s="76"/>
      <c r="AN116" s="76"/>
      <c r="AO116" s="76"/>
      <c r="AP116" s="76"/>
      <c r="AQ116" s="76"/>
      <c r="AR116" s="76"/>
      <c r="AS116" s="76"/>
      <c r="AT116" s="76"/>
      <c r="AU116" s="191"/>
      <c r="AV116" s="104"/>
      <c r="AW116" s="79"/>
      <c r="AX116" s="79"/>
      <c r="AY116" s="95"/>
      <c r="AZ116" s="117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7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ht="15.75" thickBot="1" x14ac:dyDescent="0.3">
      <c r="A117" s="278"/>
      <c r="B117" s="270"/>
      <c r="C117" s="138"/>
      <c r="D117" s="138"/>
      <c r="E117" s="272"/>
      <c r="F117" s="265"/>
      <c r="G117" s="273"/>
      <c r="H117" s="140"/>
      <c r="I117" s="176"/>
      <c r="J117" s="176"/>
      <c r="K117" s="140"/>
      <c r="L117" s="140"/>
      <c r="M117" s="298"/>
      <c r="N117" s="283"/>
      <c r="O117" s="140"/>
      <c r="P117" s="140"/>
      <c r="Q117" s="140"/>
      <c r="R117" s="140"/>
      <c r="S117" s="298"/>
      <c r="T117" s="237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79"/>
      <c r="AF117" s="280"/>
      <c r="AG117" s="279"/>
      <c r="AH117" s="280"/>
      <c r="AI117" s="281"/>
      <c r="AJ117" s="281"/>
      <c r="AK117" s="280"/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82"/>
      <c r="AV117" s="241"/>
      <c r="AW117" s="231"/>
      <c r="AX117" s="231"/>
      <c r="AY117" s="282"/>
      <c r="AZ117" s="237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231"/>
      <c r="BL117" s="231"/>
      <c r="BM117" s="231"/>
      <c r="BN117" s="231"/>
      <c r="BO117" s="231"/>
      <c r="BP117" s="232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ht="24.75" x14ac:dyDescent="0.25">
      <c r="A118" s="439" t="s">
        <v>258</v>
      </c>
      <c r="B118" s="259">
        <v>35</v>
      </c>
      <c r="C118" s="66" t="s">
        <v>63</v>
      </c>
      <c r="D118" s="66" t="s">
        <v>64</v>
      </c>
      <c r="E118" s="250">
        <v>0</v>
      </c>
      <c r="F118" s="262">
        <v>10</v>
      </c>
      <c r="G118" s="144" t="s">
        <v>105</v>
      </c>
      <c r="H118" s="433" t="s">
        <v>259</v>
      </c>
      <c r="I118" s="434" t="s">
        <v>256</v>
      </c>
      <c r="J118" s="434" t="s">
        <v>354</v>
      </c>
      <c r="K118" s="254" t="s">
        <v>179</v>
      </c>
      <c r="L118" s="254" t="s">
        <v>214</v>
      </c>
      <c r="M118" s="293" t="s">
        <v>257</v>
      </c>
      <c r="N118" s="287"/>
      <c r="O118" s="254"/>
      <c r="P118" s="254"/>
      <c r="Q118" s="254">
        <v>28</v>
      </c>
      <c r="R118" s="254"/>
      <c r="S118" s="293"/>
      <c r="T118" s="440">
        <v>0.128</v>
      </c>
      <c r="U118" s="405">
        <v>1.2</v>
      </c>
      <c r="V118" s="405">
        <v>7.5</v>
      </c>
      <c r="W118" s="405">
        <v>7.3</v>
      </c>
      <c r="X118" s="452" t="s">
        <v>127</v>
      </c>
      <c r="Y118" s="405" t="s">
        <v>163</v>
      </c>
      <c r="Z118" s="405" t="s">
        <v>126</v>
      </c>
      <c r="AA118" s="405">
        <v>5.07</v>
      </c>
      <c r="AB118" s="405">
        <v>7.8</v>
      </c>
      <c r="AC118" s="405">
        <v>0.55000000000000004</v>
      </c>
      <c r="AD118" s="405">
        <v>0.14000000000000001</v>
      </c>
      <c r="AE118" s="411">
        <f t="shared" ref="AE118:AE119" si="37">AD118/SUM(AA118:AD118)*100</f>
        <v>1.0324483775811208</v>
      </c>
      <c r="AF118" s="411">
        <f t="shared" ref="AF118:AF119" si="38">AC118*390</f>
        <v>214.50000000000003</v>
      </c>
      <c r="AG118" s="465">
        <f t="shared" ref="AG118:AG119" si="39">AB118/SUM(AA118:AD118)*100</f>
        <v>57.522123893805301</v>
      </c>
      <c r="AH118" s="414">
        <f t="shared" ref="AH118:AH119" si="40">SUM(AA118:AD118)</f>
        <v>13.560000000000002</v>
      </c>
      <c r="AI118" s="414"/>
      <c r="AJ118" s="415">
        <v>0.7</v>
      </c>
      <c r="AK118" s="399">
        <v>1.2</v>
      </c>
      <c r="AL118" s="405"/>
      <c r="AM118" s="405"/>
      <c r="AN118" s="405">
        <v>12</v>
      </c>
      <c r="AO118" s="405">
        <v>46</v>
      </c>
      <c r="AP118" s="405">
        <v>78</v>
      </c>
      <c r="AQ118" s="405">
        <v>4</v>
      </c>
      <c r="AR118" s="405">
        <v>0.16</v>
      </c>
      <c r="AS118" s="405">
        <v>2.87</v>
      </c>
      <c r="AT118" s="405">
        <v>1.37</v>
      </c>
      <c r="AU118" s="407">
        <v>12.23</v>
      </c>
      <c r="AV118" s="222"/>
      <c r="AW118" s="223"/>
      <c r="AX118" s="223"/>
      <c r="AY118" s="227"/>
      <c r="AZ118" s="67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107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x14ac:dyDescent="0.25">
      <c r="A119" s="425"/>
      <c r="B119" s="260">
        <v>35</v>
      </c>
      <c r="C119" s="113" t="s">
        <v>63</v>
      </c>
      <c r="D119" s="113" t="s">
        <v>64</v>
      </c>
      <c r="E119" s="249">
        <v>10</v>
      </c>
      <c r="F119" s="269">
        <v>20</v>
      </c>
      <c r="G119" s="115" t="s">
        <v>251</v>
      </c>
      <c r="H119" s="430"/>
      <c r="I119" s="435"/>
      <c r="J119" s="435"/>
      <c r="K119" s="253"/>
      <c r="L119" s="253"/>
      <c r="M119" s="294"/>
      <c r="N119" s="285"/>
      <c r="O119" s="253"/>
      <c r="P119" s="253"/>
      <c r="Q119" s="253"/>
      <c r="R119" s="253"/>
      <c r="S119" s="294"/>
      <c r="T119" s="432"/>
      <c r="U119" s="406"/>
      <c r="V119" s="406"/>
      <c r="W119" s="406"/>
      <c r="X119" s="453"/>
      <c r="Y119" s="406"/>
      <c r="Z119" s="406"/>
      <c r="AA119" s="406"/>
      <c r="AB119" s="406"/>
      <c r="AC119" s="406"/>
      <c r="AD119" s="406"/>
      <c r="AE119" s="404" t="e">
        <f t="shared" si="37"/>
        <v>#DIV/0!</v>
      </c>
      <c r="AF119" s="404">
        <f t="shared" si="38"/>
        <v>0</v>
      </c>
      <c r="AG119" s="418" t="e">
        <f t="shared" si="39"/>
        <v>#DIV/0!</v>
      </c>
      <c r="AH119" s="401">
        <f t="shared" si="40"/>
        <v>0</v>
      </c>
      <c r="AI119" s="401"/>
      <c r="AJ119" s="413"/>
      <c r="AK119" s="400"/>
      <c r="AL119" s="406"/>
      <c r="AM119" s="406"/>
      <c r="AN119" s="406"/>
      <c r="AO119" s="406"/>
      <c r="AP119" s="406"/>
      <c r="AQ119" s="406"/>
      <c r="AR119" s="406"/>
      <c r="AS119" s="406"/>
      <c r="AT119" s="406"/>
      <c r="AU119" s="408"/>
      <c r="AV119" s="224"/>
      <c r="AW119" s="221"/>
      <c r="AX119" s="221"/>
      <c r="AY119" s="228"/>
      <c r="AZ119" s="112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14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x14ac:dyDescent="0.25">
      <c r="A120" s="59"/>
      <c r="B120" s="260">
        <v>35</v>
      </c>
      <c r="C120" s="113" t="s">
        <v>63</v>
      </c>
      <c r="D120" s="113" t="s">
        <v>64</v>
      </c>
      <c r="E120" s="249">
        <v>20</v>
      </c>
      <c r="F120" s="269">
        <v>25</v>
      </c>
      <c r="G120" s="123" t="s">
        <v>165</v>
      </c>
      <c r="H120" s="253"/>
      <c r="I120" s="435"/>
      <c r="J120" s="435"/>
      <c r="K120" s="253"/>
      <c r="L120" s="253"/>
      <c r="M120" s="294"/>
      <c r="N120" s="285"/>
      <c r="O120" s="253"/>
      <c r="P120" s="253"/>
      <c r="Q120" s="253"/>
      <c r="R120" s="253"/>
      <c r="S120" s="294"/>
      <c r="T120" s="112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24"/>
      <c r="AF120" s="121"/>
      <c r="AG120" s="124"/>
      <c r="AH120" s="121"/>
      <c r="AI120" s="85"/>
      <c r="AJ120" s="85"/>
      <c r="AK120" s="121"/>
      <c r="AL120" s="19"/>
      <c r="AM120" s="19"/>
      <c r="AN120" s="19"/>
      <c r="AO120" s="19"/>
      <c r="AP120" s="19"/>
      <c r="AQ120" s="19"/>
      <c r="AR120" s="19"/>
      <c r="AS120" s="19"/>
      <c r="AT120" s="19"/>
      <c r="AU120" s="122"/>
      <c r="AV120" s="20"/>
      <c r="AW120" s="19"/>
      <c r="AX120" s="19"/>
      <c r="AY120" s="114"/>
      <c r="AZ120" s="112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14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x14ac:dyDescent="0.25">
      <c r="A121" s="59"/>
      <c r="B121" s="260">
        <v>35</v>
      </c>
      <c r="C121" s="113" t="s">
        <v>63</v>
      </c>
      <c r="D121" s="113" t="s">
        <v>64</v>
      </c>
      <c r="E121" s="249">
        <v>25</v>
      </c>
      <c r="F121" s="269">
        <v>25</v>
      </c>
      <c r="G121" s="123" t="s">
        <v>252</v>
      </c>
      <c r="H121" s="253"/>
      <c r="I121" s="435"/>
      <c r="J121" s="435"/>
      <c r="K121" s="253"/>
      <c r="L121" s="253"/>
      <c r="M121" s="294"/>
      <c r="N121" s="285"/>
      <c r="O121" s="253"/>
      <c r="P121" s="253"/>
      <c r="Q121" s="253"/>
      <c r="R121" s="253"/>
      <c r="S121" s="294"/>
      <c r="T121" s="112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24"/>
      <c r="AF121" s="121"/>
      <c r="AG121" s="124"/>
      <c r="AH121" s="121"/>
      <c r="AI121" s="85"/>
      <c r="AJ121" s="85"/>
      <c r="AK121" s="121"/>
      <c r="AL121" s="19"/>
      <c r="AM121" s="19"/>
      <c r="AN121" s="19"/>
      <c r="AO121" s="19"/>
      <c r="AP121" s="19"/>
      <c r="AQ121" s="19"/>
      <c r="AR121" s="19"/>
      <c r="AS121" s="19"/>
      <c r="AT121" s="19"/>
      <c r="AU121" s="122"/>
      <c r="AV121" s="20"/>
      <c r="AW121" s="19"/>
      <c r="AX121" s="19"/>
      <c r="AY121" s="114"/>
      <c r="AZ121" s="112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14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ht="36.75" x14ac:dyDescent="0.25">
      <c r="A122" s="59" t="s">
        <v>454</v>
      </c>
      <c r="B122" s="260">
        <v>35</v>
      </c>
      <c r="C122" s="113" t="s">
        <v>63</v>
      </c>
      <c r="D122" s="113" t="s">
        <v>64</v>
      </c>
      <c r="E122" s="249">
        <v>28</v>
      </c>
      <c r="F122" s="269">
        <v>40</v>
      </c>
      <c r="G122" s="115" t="s">
        <v>253</v>
      </c>
      <c r="H122" s="253" t="s">
        <v>262</v>
      </c>
      <c r="I122" s="435"/>
      <c r="J122" s="435"/>
      <c r="K122" s="253"/>
      <c r="L122" s="253"/>
      <c r="M122" s="294"/>
      <c r="N122" s="285"/>
      <c r="O122" s="253"/>
      <c r="P122" s="253"/>
      <c r="Q122" s="253"/>
      <c r="R122" s="253"/>
      <c r="S122" s="294"/>
      <c r="T122" s="112" t="s">
        <v>323</v>
      </c>
      <c r="U122" s="19">
        <v>1.5</v>
      </c>
      <c r="V122" s="19" t="s">
        <v>343</v>
      </c>
      <c r="W122" s="19" t="s">
        <v>324</v>
      </c>
      <c r="X122" s="19"/>
      <c r="Y122" s="19" t="s">
        <v>326</v>
      </c>
      <c r="Z122" s="19"/>
      <c r="AA122" s="19">
        <v>19.239999999999998</v>
      </c>
      <c r="AB122" s="19">
        <v>4.4000000000000004</v>
      </c>
      <c r="AC122" s="19">
        <v>0.76</v>
      </c>
      <c r="AD122" s="19">
        <v>0.51</v>
      </c>
      <c r="AE122" s="124">
        <f>AD122/SUM(AA122:AD122)*100</f>
        <v>2.0473705339221193</v>
      </c>
      <c r="AF122" s="121">
        <f>AC122*390</f>
        <v>296.39999999999998</v>
      </c>
      <c r="AG122" s="120">
        <f>AB122/SUM(AA122:AD122)*100</f>
        <v>17.663588920112403</v>
      </c>
      <c r="AH122" s="121">
        <f>SUM(AA122:AD122)</f>
        <v>24.910000000000004</v>
      </c>
      <c r="AI122" s="85"/>
      <c r="AJ122" s="85"/>
      <c r="AK122" s="121"/>
      <c r="AL122" s="19">
        <v>2.23</v>
      </c>
      <c r="AM122" s="19">
        <v>55</v>
      </c>
      <c r="AN122" s="19">
        <v>7</v>
      </c>
      <c r="AO122" s="19"/>
      <c r="AP122" s="19"/>
      <c r="AQ122" s="19">
        <v>4.4000000000000004</v>
      </c>
      <c r="AR122" s="19"/>
      <c r="AS122" s="19"/>
      <c r="AT122" s="19"/>
      <c r="AU122" s="122"/>
      <c r="AV122" s="20"/>
      <c r="AW122" s="19"/>
      <c r="AX122" s="19"/>
      <c r="AY122" s="114"/>
      <c r="AZ122" s="112" t="s">
        <v>499</v>
      </c>
      <c r="BA122" s="19" t="s">
        <v>500</v>
      </c>
      <c r="BB122" s="19"/>
      <c r="BC122" s="19"/>
      <c r="BD122" s="19"/>
      <c r="BE122" s="19">
        <v>20</v>
      </c>
      <c r="BF122" s="19"/>
      <c r="BG122" s="19">
        <v>2</v>
      </c>
      <c r="BH122" s="19"/>
      <c r="BI122" s="19">
        <v>39</v>
      </c>
      <c r="BJ122" s="19"/>
      <c r="BK122" s="19">
        <v>7</v>
      </c>
      <c r="BL122" s="19">
        <v>9</v>
      </c>
      <c r="BM122" s="19"/>
      <c r="BN122" s="19"/>
      <c r="BO122" s="19"/>
      <c r="BP122" s="114">
        <v>9</v>
      </c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ht="24.75" x14ac:dyDescent="0.25">
      <c r="A123" s="59"/>
      <c r="B123" s="260">
        <v>35</v>
      </c>
      <c r="C123" s="113" t="s">
        <v>63</v>
      </c>
      <c r="D123" s="113" t="s">
        <v>64</v>
      </c>
      <c r="E123" s="249">
        <v>40</v>
      </c>
      <c r="F123" s="269">
        <v>60</v>
      </c>
      <c r="G123" s="115" t="s">
        <v>254</v>
      </c>
      <c r="H123" s="253"/>
      <c r="I123" s="435"/>
      <c r="J123" s="435"/>
      <c r="K123" s="253"/>
      <c r="L123" s="253"/>
      <c r="M123" s="294"/>
      <c r="N123" s="285"/>
      <c r="O123" s="253"/>
      <c r="P123" s="253"/>
      <c r="Q123" s="253"/>
      <c r="R123" s="253"/>
      <c r="S123" s="294"/>
      <c r="T123" s="112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24"/>
      <c r="AF123" s="121"/>
      <c r="AG123" s="124"/>
      <c r="AH123" s="85"/>
      <c r="AI123" s="85"/>
      <c r="AJ123" s="85"/>
      <c r="AK123" s="121"/>
      <c r="AL123" s="19"/>
      <c r="AM123" s="19"/>
      <c r="AN123" s="19"/>
      <c r="AO123" s="19"/>
      <c r="AP123" s="19"/>
      <c r="AQ123" s="19"/>
      <c r="AR123" s="19"/>
      <c r="AS123" s="19"/>
      <c r="AT123" s="19"/>
      <c r="AU123" s="122"/>
      <c r="AV123" s="20"/>
      <c r="AW123" s="19"/>
      <c r="AX123" s="19"/>
      <c r="AY123" s="114"/>
      <c r="AZ123" s="112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14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ht="25.5" thickBot="1" x14ac:dyDescent="0.3">
      <c r="A124" s="61" t="s">
        <v>455</v>
      </c>
      <c r="B124" s="263">
        <v>35</v>
      </c>
      <c r="C124" s="94" t="s">
        <v>63</v>
      </c>
      <c r="D124" s="94" t="s">
        <v>64</v>
      </c>
      <c r="E124" s="258">
        <v>60</v>
      </c>
      <c r="F124" s="267">
        <v>80</v>
      </c>
      <c r="G124" s="126" t="s">
        <v>255</v>
      </c>
      <c r="H124" s="257" t="s">
        <v>197</v>
      </c>
      <c r="I124" s="436"/>
      <c r="J124" s="436"/>
      <c r="K124" s="257"/>
      <c r="L124" s="257"/>
      <c r="M124" s="277"/>
      <c r="N124" s="93"/>
      <c r="O124" s="257"/>
      <c r="P124" s="257"/>
      <c r="Q124" s="257"/>
      <c r="R124" s="257"/>
      <c r="S124" s="277"/>
      <c r="T124" s="125"/>
      <c r="U124" s="79"/>
      <c r="V124" s="79"/>
      <c r="W124" s="79"/>
      <c r="X124" s="79"/>
      <c r="Y124" s="185" t="s">
        <v>176</v>
      </c>
      <c r="Z124" s="79"/>
      <c r="AA124" s="79"/>
      <c r="AB124" s="79"/>
      <c r="AC124" s="79"/>
      <c r="AD124" s="79"/>
      <c r="AE124" s="162"/>
      <c r="AF124" s="163"/>
      <c r="AG124" s="162"/>
      <c r="AH124" s="164"/>
      <c r="AI124" s="164"/>
      <c r="AJ124" s="164"/>
      <c r="AK124" s="163"/>
      <c r="AL124" s="79"/>
      <c r="AM124" s="79"/>
      <c r="AN124" s="79"/>
      <c r="AO124" s="79"/>
      <c r="AP124" s="79"/>
      <c r="AQ124" s="79"/>
      <c r="AR124" s="79"/>
      <c r="AS124" s="79"/>
      <c r="AT124" s="79"/>
      <c r="AU124" s="165"/>
      <c r="AV124" s="104"/>
      <c r="AW124" s="79"/>
      <c r="AX124" s="79"/>
      <c r="AY124" s="95"/>
      <c r="AZ124" s="125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95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ht="24.75" x14ac:dyDescent="0.25">
      <c r="A125" s="65" t="s">
        <v>456</v>
      </c>
      <c r="B125" s="271">
        <v>36</v>
      </c>
      <c r="C125" s="128" t="s">
        <v>65</v>
      </c>
      <c r="D125" s="128" t="s">
        <v>66</v>
      </c>
      <c r="E125" s="248">
        <v>0</v>
      </c>
      <c r="F125" s="266">
        <v>65</v>
      </c>
      <c r="G125" s="145" t="s">
        <v>156</v>
      </c>
      <c r="H125" s="251"/>
      <c r="I125" s="437" t="s">
        <v>124</v>
      </c>
      <c r="J125" s="437" t="s">
        <v>356</v>
      </c>
      <c r="K125" s="251" t="s">
        <v>163</v>
      </c>
      <c r="L125" s="251" t="s">
        <v>160</v>
      </c>
      <c r="M125" s="296" t="s">
        <v>143</v>
      </c>
      <c r="N125" s="286"/>
      <c r="O125" s="251"/>
      <c r="P125" s="251"/>
      <c r="Q125" s="251">
        <v>24</v>
      </c>
      <c r="R125" s="251"/>
      <c r="S125" s="296"/>
      <c r="T125" s="246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205"/>
      <c r="AF125" s="199"/>
      <c r="AG125" s="205"/>
      <c r="AH125" s="200"/>
      <c r="AI125" s="200"/>
      <c r="AJ125" s="200"/>
      <c r="AK125" s="199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202"/>
      <c r="AV125" s="193"/>
      <c r="AW125" s="111"/>
      <c r="AX125" s="111"/>
      <c r="AY125" s="129"/>
      <c r="AZ125" s="127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29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ht="15.75" thickBot="1" x14ac:dyDescent="0.3">
      <c r="A126" s="59" t="s">
        <v>457</v>
      </c>
      <c r="B126" s="261">
        <v>36</v>
      </c>
      <c r="C126" s="75" t="s">
        <v>65</v>
      </c>
      <c r="D126" s="75" t="s">
        <v>66</v>
      </c>
      <c r="E126" s="247">
        <v>65</v>
      </c>
      <c r="F126" s="264">
        <v>80</v>
      </c>
      <c r="G126" s="136" t="s">
        <v>157</v>
      </c>
      <c r="H126" s="252"/>
      <c r="I126" s="438"/>
      <c r="J126" s="438"/>
      <c r="K126" s="252"/>
      <c r="L126" s="252"/>
      <c r="M126" s="297"/>
      <c r="N126" s="285"/>
      <c r="O126" s="253"/>
      <c r="P126" s="253"/>
      <c r="Q126" s="253"/>
      <c r="R126" s="253"/>
      <c r="S126" s="294"/>
      <c r="T126" s="112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24"/>
      <c r="AF126" s="121"/>
      <c r="AG126" s="124"/>
      <c r="AH126" s="85"/>
      <c r="AI126" s="85"/>
      <c r="AJ126" s="85"/>
      <c r="AK126" s="121"/>
      <c r="AL126" s="19"/>
      <c r="AM126" s="19"/>
      <c r="AN126" s="19"/>
      <c r="AO126" s="19"/>
      <c r="AP126" s="19"/>
      <c r="AQ126" s="19"/>
      <c r="AR126" s="19"/>
      <c r="AS126" s="19"/>
      <c r="AT126" s="19"/>
      <c r="AU126" s="122"/>
      <c r="AV126" s="20"/>
      <c r="AW126" s="19"/>
      <c r="AX126" s="19"/>
      <c r="AY126" s="114"/>
      <c r="AZ126" s="112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14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x14ac:dyDescent="0.25">
      <c r="A127" s="59"/>
      <c r="B127" s="259">
        <v>37</v>
      </c>
      <c r="C127" s="66" t="s">
        <v>67</v>
      </c>
      <c r="D127" s="66" t="s">
        <v>68</v>
      </c>
      <c r="E127" s="250">
        <v>0</v>
      </c>
      <c r="F127" s="262">
        <v>10</v>
      </c>
      <c r="G127" s="108" t="s">
        <v>105</v>
      </c>
      <c r="H127" s="254"/>
      <c r="I127" s="434" t="s">
        <v>124</v>
      </c>
      <c r="J127" s="434" t="s">
        <v>353</v>
      </c>
      <c r="K127" s="254" t="s">
        <v>163</v>
      </c>
      <c r="L127" s="254" t="s">
        <v>115</v>
      </c>
      <c r="M127" s="293" t="s">
        <v>119</v>
      </c>
      <c r="N127" s="285"/>
      <c r="O127" s="253"/>
      <c r="P127" s="253"/>
      <c r="Q127" s="253"/>
      <c r="R127" s="253"/>
      <c r="S127" s="294"/>
      <c r="T127" s="112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24"/>
      <c r="AF127" s="121"/>
      <c r="AG127" s="124"/>
      <c r="AH127" s="85"/>
      <c r="AI127" s="85"/>
      <c r="AJ127" s="85"/>
      <c r="AK127" s="121"/>
      <c r="AL127" s="19"/>
      <c r="AM127" s="19"/>
      <c r="AN127" s="19"/>
      <c r="AO127" s="19"/>
      <c r="AP127" s="19"/>
      <c r="AQ127" s="19"/>
      <c r="AR127" s="19"/>
      <c r="AS127" s="19"/>
      <c r="AT127" s="19"/>
      <c r="AU127" s="122"/>
      <c r="AV127" s="20"/>
      <c r="AW127" s="19"/>
      <c r="AX127" s="19"/>
      <c r="AY127" s="114"/>
      <c r="AZ127" s="112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14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x14ac:dyDescent="0.25">
      <c r="A128" s="59"/>
      <c r="B128" s="260">
        <v>37</v>
      </c>
      <c r="C128" s="113" t="s">
        <v>67</v>
      </c>
      <c r="D128" s="113" t="s">
        <v>68</v>
      </c>
      <c r="E128" s="249">
        <v>10</v>
      </c>
      <c r="F128" s="269">
        <v>40</v>
      </c>
      <c r="G128" s="123" t="s">
        <v>104</v>
      </c>
      <c r="H128" s="253"/>
      <c r="I128" s="435"/>
      <c r="J128" s="435"/>
      <c r="K128" s="253"/>
      <c r="L128" s="253"/>
      <c r="M128" s="294"/>
      <c r="N128" s="285"/>
      <c r="O128" s="253"/>
      <c r="P128" s="253"/>
      <c r="Q128" s="253"/>
      <c r="R128" s="253"/>
      <c r="S128" s="294"/>
      <c r="T128" s="112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24"/>
      <c r="AF128" s="121"/>
      <c r="AG128" s="124"/>
      <c r="AH128" s="85"/>
      <c r="AI128" s="85"/>
      <c r="AJ128" s="85"/>
      <c r="AK128" s="121"/>
      <c r="AL128" s="19"/>
      <c r="AM128" s="19"/>
      <c r="AN128" s="19"/>
      <c r="AO128" s="19"/>
      <c r="AP128" s="19"/>
      <c r="AQ128" s="19"/>
      <c r="AR128" s="19"/>
      <c r="AS128" s="19"/>
      <c r="AT128" s="19"/>
      <c r="AU128" s="122"/>
      <c r="AV128" s="20"/>
      <c r="AW128" s="19"/>
      <c r="AX128" s="19"/>
      <c r="AY128" s="114"/>
      <c r="AZ128" s="112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14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x14ac:dyDescent="0.25">
      <c r="A129" s="59"/>
      <c r="B129" s="260">
        <v>37</v>
      </c>
      <c r="C129" s="113" t="s">
        <v>67</v>
      </c>
      <c r="D129" s="113" t="s">
        <v>68</v>
      </c>
      <c r="E129" s="249">
        <v>40</v>
      </c>
      <c r="F129" s="269">
        <v>65</v>
      </c>
      <c r="G129" s="123" t="s">
        <v>103</v>
      </c>
      <c r="H129" s="253"/>
      <c r="I129" s="435"/>
      <c r="J129" s="435"/>
      <c r="K129" s="253"/>
      <c r="L129" s="253"/>
      <c r="M129" s="294"/>
      <c r="N129" s="443">
        <v>6.2</v>
      </c>
      <c r="O129" s="430">
        <v>1.1499999999999999</v>
      </c>
      <c r="P129" s="430" t="s">
        <v>120</v>
      </c>
      <c r="Q129" s="430">
        <v>30</v>
      </c>
      <c r="R129" s="430" t="s">
        <v>111</v>
      </c>
      <c r="S129" s="445" t="s">
        <v>109</v>
      </c>
      <c r="T129" s="112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24"/>
      <c r="AF129" s="121"/>
      <c r="AG129" s="124"/>
      <c r="AH129" s="85"/>
      <c r="AI129" s="85"/>
      <c r="AJ129" s="85"/>
      <c r="AK129" s="121"/>
      <c r="AL129" s="19"/>
      <c r="AM129" s="19"/>
      <c r="AN129" s="19"/>
      <c r="AO129" s="19"/>
      <c r="AP129" s="19"/>
      <c r="AQ129" s="19"/>
      <c r="AR129" s="19"/>
      <c r="AS129" s="19"/>
      <c r="AT129" s="19"/>
      <c r="AU129" s="122"/>
      <c r="AV129" s="20"/>
      <c r="AW129" s="19"/>
      <c r="AX129" s="19"/>
      <c r="AY129" s="114"/>
      <c r="AZ129" s="112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14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ht="15.75" thickBot="1" x14ac:dyDescent="0.3">
      <c r="A130" s="187"/>
      <c r="B130" s="261">
        <v>37</v>
      </c>
      <c r="C130" s="75" t="s">
        <v>67</v>
      </c>
      <c r="D130" s="75" t="s">
        <v>68</v>
      </c>
      <c r="E130" s="247">
        <v>65</v>
      </c>
      <c r="F130" s="264">
        <v>80</v>
      </c>
      <c r="G130" s="136" t="s">
        <v>106</v>
      </c>
      <c r="H130" s="252"/>
      <c r="I130" s="438"/>
      <c r="J130" s="438"/>
      <c r="K130" s="252"/>
      <c r="L130" s="252"/>
      <c r="M130" s="297"/>
      <c r="N130" s="454"/>
      <c r="O130" s="428"/>
      <c r="P130" s="428"/>
      <c r="Q130" s="428"/>
      <c r="R130" s="428"/>
      <c r="S130" s="459"/>
      <c r="T130" s="268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188"/>
      <c r="AF130" s="189"/>
      <c r="AG130" s="188"/>
      <c r="AH130" s="190"/>
      <c r="AI130" s="190"/>
      <c r="AJ130" s="190"/>
      <c r="AK130" s="189"/>
      <c r="AL130" s="76"/>
      <c r="AM130" s="76"/>
      <c r="AN130" s="76"/>
      <c r="AO130" s="76"/>
      <c r="AP130" s="76"/>
      <c r="AQ130" s="76"/>
      <c r="AR130" s="76"/>
      <c r="AS130" s="76"/>
      <c r="AT130" s="76"/>
      <c r="AU130" s="191"/>
      <c r="AV130" s="192"/>
      <c r="AW130" s="76"/>
      <c r="AX130" s="76"/>
      <c r="AY130" s="77"/>
      <c r="AZ130" s="117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7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ht="37.5" thickBot="1" x14ac:dyDescent="0.3">
      <c r="A131" s="62"/>
      <c r="B131" s="166">
        <v>38</v>
      </c>
      <c r="C131" s="155" t="s">
        <v>69</v>
      </c>
      <c r="D131" s="155" t="s">
        <v>70</v>
      </c>
      <c r="E131" s="156">
        <v>0</v>
      </c>
      <c r="F131" s="157">
        <v>8</v>
      </c>
      <c r="G131" s="158" t="s">
        <v>306</v>
      </c>
      <c r="H131" s="159"/>
      <c r="I131" s="156"/>
      <c r="J131" s="156"/>
      <c r="K131" s="159"/>
      <c r="L131" s="159"/>
      <c r="M131" s="300"/>
      <c r="N131" s="290"/>
      <c r="O131" s="159"/>
      <c r="P131" s="159"/>
      <c r="Q131" s="159">
        <v>34</v>
      </c>
      <c r="R131" s="159"/>
      <c r="S131" s="300"/>
      <c r="T131" s="154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67"/>
      <c r="AF131" s="168"/>
      <c r="AG131" s="167"/>
      <c r="AH131" s="169"/>
      <c r="AI131" s="169"/>
      <c r="AJ131" s="169"/>
      <c r="AK131" s="168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70"/>
      <c r="AV131" s="166" t="s">
        <v>501</v>
      </c>
      <c r="AW131" s="156" t="s">
        <v>502</v>
      </c>
      <c r="AX131" s="156" t="s">
        <v>503</v>
      </c>
      <c r="AY131" s="157" t="s">
        <v>503</v>
      </c>
      <c r="AZ131" s="154" t="s">
        <v>499</v>
      </c>
      <c r="BA131" s="156">
        <v>20</v>
      </c>
      <c r="BB131" s="156">
        <v>61</v>
      </c>
      <c r="BC131" s="156">
        <v>1</v>
      </c>
      <c r="BD131" s="156" t="s">
        <v>504</v>
      </c>
      <c r="BE131" s="156">
        <v>22</v>
      </c>
      <c r="BF131" s="156">
        <v>2</v>
      </c>
      <c r="BG131" s="156">
        <v>11</v>
      </c>
      <c r="BH131" s="156" t="s">
        <v>505</v>
      </c>
      <c r="BI131" s="156">
        <v>29</v>
      </c>
      <c r="BJ131" s="156" t="s">
        <v>389</v>
      </c>
      <c r="BK131" s="156">
        <v>12</v>
      </c>
      <c r="BL131" s="156">
        <v>6</v>
      </c>
      <c r="BM131" s="156" t="s">
        <v>506</v>
      </c>
      <c r="BN131" s="156" t="s">
        <v>507</v>
      </c>
      <c r="BO131" s="156">
        <v>1</v>
      </c>
      <c r="BP131" s="157">
        <v>21</v>
      </c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ht="61.5" thickBot="1" x14ac:dyDescent="0.3">
      <c r="A132" s="62"/>
      <c r="B132" s="166">
        <v>39</v>
      </c>
      <c r="C132" s="155" t="s">
        <v>71</v>
      </c>
      <c r="D132" s="155" t="s">
        <v>72</v>
      </c>
      <c r="E132" s="156">
        <v>0</v>
      </c>
      <c r="F132" s="157">
        <v>3</v>
      </c>
      <c r="G132" s="158" t="s">
        <v>308</v>
      </c>
      <c r="H132" s="159"/>
      <c r="I132" s="156"/>
      <c r="J132" s="156"/>
      <c r="K132" s="159"/>
      <c r="L132" s="159"/>
      <c r="M132" s="300"/>
      <c r="N132" s="290"/>
      <c r="O132" s="159"/>
      <c r="P132" s="159"/>
      <c r="Q132" s="159">
        <v>23</v>
      </c>
      <c r="R132" s="159"/>
      <c r="S132" s="300"/>
      <c r="T132" s="154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67"/>
      <c r="AF132" s="168"/>
      <c r="AG132" s="167"/>
      <c r="AH132" s="169"/>
      <c r="AI132" s="169"/>
      <c r="AJ132" s="169"/>
      <c r="AK132" s="168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70"/>
      <c r="AV132" s="166" t="s">
        <v>501</v>
      </c>
      <c r="AW132" s="156" t="s">
        <v>502</v>
      </c>
      <c r="AX132" s="156" t="s">
        <v>503</v>
      </c>
      <c r="AY132" s="157" t="s">
        <v>503</v>
      </c>
      <c r="AZ132" s="154" t="s">
        <v>499</v>
      </c>
      <c r="BA132" s="156">
        <v>7</v>
      </c>
      <c r="BB132" s="156">
        <v>13</v>
      </c>
      <c r="BC132" s="156" t="s">
        <v>389</v>
      </c>
      <c r="BD132" s="156" t="s">
        <v>504</v>
      </c>
      <c r="BE132" s="156">
        <v>4</v>
      </c>
      <c r="BF132" s="156" t="s">
        <v>389</v>
      </c>
      <c r="BG132" s="156">
        <v>2</v>
      </c>
      <c r="BH132" s="156" t="s">
        <v>505</v>
      </c>
      <c r="BI132" s="156">
        <v>5</v>
      </c>
      <c r="BJ132" s="156" t="s">
        <v>389</v>
      </c>
      <c r="BK132" s="156">
        <v>2</v>
      </c>
      <c r="BL132" s="156">
        <v>1</v>
      </c>
      <c r="BM132" s="156" t="s">
        <v>506</v>
      </c>
      <c r="BN132" s="156" t="s">
        <v>507</v>
      </c>
      <c r="BO132" s="156" t="s">
        <v>389</v>
      </c>
      <c r="BP132" s="157">
        <v>4</v>
      </c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ht="49.5" thickBot="1" x14ac:dyDescent="0.3">
      <c r="A133" s="62"/>
      <c r="B133" s="166">
        <v>40</v>
      </c>
      <c r="C133" s="155" t="s">
        <v>73</v>
      </c>
      <c r="D133" s="155" t="s">
        <v>74</v>
      </c>
      <c r="E133" s="156">
        <v>0</v>
      </c>
      <c r="F133" s="157">
        <v>5</v>
      </c>
      <c r="G133" s="158" t="s">
        <v>307</v>
      </c>
      <c r="H133" s="159"/>
      <c r="I133" s="156"/>
      <c r="J133" s="156"/>
      <c r="K133" s="159"/>
      <c r="L133" s="159"/>
      <c r="M133" s="300"/>
      <c r="N133" s="290"/>
      <c r="O133" s="159"/>
      <c r="P133" s="159"/>
      <c r="Q133" s="159">
        <v>23</v>
      </c>
      <c r="R133" s="159"/>
      <c r="S133" s="300"/>
      <c r="T133" s="154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67"/>
      <c r="AF133" s="168"/>
      <c r="AG133" s="167"/>
      <c r="AH133" s="169"/>
      <c r="AI133" s="169"/>
      <c r="AJ133" s="169"/>
      <c r="AK133" s="168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70"/>
      <c r="AV133" s="166" t="s">
        <v>501</v>
      </c>
      <c r="AW133" s="156" t="s">
        <v>502</v>
      </c>
      <c r="AX133" s="156" t="s">
        <v>503</v>
      </c>
      <c r="AY133" s="157" t="s">
        <v>503</v>
      </c>
      <c r="AZ133" s="154" t="s">
        <v>499</v>
      </c>
      <c r="BA133" s="156">
        <v>10</v>
      </c>
      <c r="BB133" s="156">
        <v>12</v>
      </c>
      <c r="BC133" s="156" t="s">
        <v>389</v>
      </c>
      <c r="BD133" s="156" t="s">
        <v>504</v>
      </c>
      <c r="BE133" s="156">
        <v>4</v>
      </c>
      <c r="BF133" s="156" t="s">
        <v>389</v>
      </c>
      <c r="BG133" s="156">
        <v>2</v>
      </c>
      <c r="BH133" s="156" t="s">
        <v>505</v>
      </c>
      <c r="BI133" s="156">
        <v>7</v>
      </c>
      <c r="BJ133" s="156" t="s">
        <v>389</v>
      </c>
      <c r="BK133" s="156">
        <v>2</v>
      </c>
      <c r="BL133" s="156">
        <v>2</v>
      </c>
      <c r="BM133" s="156" t="s">
        <v>506</v>
      </c>
      <c r="BN133" s="156" t="s">
        <v>507</v>
      </c>
      <c r="BO133" s="156" t="s">
        <v>389</v>
      </c>
      <c r="BP133" s="157">
        <v>5</v>
      </c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ht="36.75" x14ac:dyDescent="0.25">
      <c r="A134" s="65"/>
      <c r="B134" s="271" t="s">
        <v>309</v>
      </c>
      <c r="C134" s="128" t="s">
        <v>73</v>
      </c>
      <c r="D134" s="128" t="s">
        <v>74</v>
      </c>
      <c r="E134" s="248">
        <v>0</v>
      </c>
      <c r="F134" s="266">
        <v>10</v>
      </c>
      <c r="G134" s="145" t="s">
        <v>310</v>
      </c>
      <c r="H134" s="251"/>
      <c r="I134" s="248"/>
      <c r="J134" s="248"/>
      <c r="K134" s="251"/>
      <c r="L134" s="251"/>
      <c r="M134" s="296"/>
      <c r="N134" s="286"/>
      <c r="O134" s="251"/>
      <c r="P134" s="251"/>
      <c r="Q134" s="251">
        <v>23</v>
      </c>
      <c r="R134" s="251"/>
      <c r="S134" s="296" t="s">
        <v>144</v>
      </c>
      <c r="T134" s="246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205"/>
      <c r="AF134" s="199"/>
      <c r="AG134" s="205"/>
      <c r="AH134" s="200"/>
      <c r="AI134" s="200"/>
      <c r="AJ134" s="200"/>
      <c r="AK134" s="199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202"/>
      <c r="AV134" s="193"/>
      <c r="AW134" s="111"/>
      <c r="AX134" s="111"/>
      <c r="AY134" s="129"/>
      <c r="AZ134" s="127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29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</row>
    <row r="135" spans="1:100" ht="37.5" thickBot="1" x14ac:dyDescent="0.3">
      <c r="A135" s="187"/>
      <c r="B135" s="261" t="s">
        <v>309</v>
      </c>
      <c r="C135" s="75" t="s">
        <v>73</v>
      </c>
      <c r="D135" s="75" t="s">
        <v>74</v>
      </c>
      <c r="E135" s="247">
        <v>10</v>
      </c>
      <c r="F135" s="264">
        <v>15</v>
      </c>
      <c r="G135" s="118" t="s">
        <v>311</v>
      </c>
      <c r="H135" s="252"/>
      <c r="I135" s="247"/>
      <c r="J135" s="247"/>
      <c r="K135" s="252"/>
      <c r="L135" s="252"/>
      <c r="M135" s="297"/>
      <c r="N135" s="289"/>
      <c r="O135" s="252"/>
      <c r="P135" s="252"/>
      <c r="Q135" s="252">
        <v>23</v>
      </c>
      <c r="R135" s="252"/>
      <c r="S135" s="297" t="s">
        <v>144</v>
      </c>
      <c r="T135" s="268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188"/>
      <c r="AF135" s="189"/>
      <c r="AG135" s="188"/>
      <c r="AH135" s="190"/>
      <c r="AI135" s="190"/>
      <c r="AJ135" s="190"/>
      <c r="AK135" s="189"/>
      <c r="AL135" s="76"/>
      <c r="AM135" s="76"/>
      <c r="AN135" s="76"/>
      <c r="AO135" s="76"/>
      <c r="AP135" s="76"/>
      <c r="AQ135" s="76"/>
      <c r="AR135" s="76"/>
      <c r="AS135" s="76"/>
      <c r="AT135" s="76"/>
      <c r="AU135" s="191"/>
      <c r="AV135" s="192"/>
      <c r="AW135" s="76"/>
      <c r="AX135" s="76"/>
      <c r="AY135" s="77"/>
      <c r="AZ135" s="117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7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x14ac:dyDescent="0.25">
      <c r="A136" s="58"/>
      <c r="B136" s="259">
        <v>41</v>
      </c>
      <c r="C136" s="211" t="s">
        <v>28</v>
      </c>
      <c r="D136" s="211" t="s">
        <v>29</v>
      </c>
      <c r="E136" s="250">
        <v>0</v>
      </c>
      <c r="F136" s="262">
        <v>5</v>
      </c>
      <c r="G136" s="108" t="s">
        <v>202</v>
      </c>
      <c r="H136" s="254"/>
      <c r="I136" s="405" t="s">
        <v>201</v>
      </c>
      <c r="J136" s="405" t="s">
        <v>201</v>
      </c>
      <c r="K136" s="254" t="s">
        <v>163</v>
      </c>
      <c r="L136" s="254" t="s">
        <v>208</v>
      </c>
      <c r="M136" s="293" t="s">
        <v>155</v>
      </c>
      <c r="N136" s="287"/>
      <c r="O136" s="254"/>
      <c r="P136" s="254"/>
      <c r="Q136" s="254">
        <v>18</v>
      </c>
      <c r="R136" s="254"/>
      <c r="S136" s="293"/>
      <c r="T136" s="67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204"/>
      <c r="AF136" s="173"/>
      <c r="AG136" s="204"/>
      <c r="AH136" s="70"/>
      <c r="AI136" s="70"/>
      <c r="AJ136" s="70"/>
      <c r="AK136" s="173"/>
      <c r="AL136" s="68"/>
      <c r="AM136" s="68"/>
      <c r="AN136" s="68"/>
      <c r="AO136" s="68"/>
      <c r="AP136" s="68"/>
      <c r="AQ136" s="68"/>
      <c r="AR136" s="68"/>
      <c r="AS136" s="68"/>
      <c r="AT136" s="68"/>
      <c r="AU136" s="174"/>
      <c r="AV136" s="212"/>
      <c r="AW136" s="68"/>
      <c r="AX136" s="68"/>
      <c r="AY136" s="107"/>
      <c r="AZ136" s="67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107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ht="24.75" x14ac:dyDescent="0.25">
      <c r="A137" s="59"/>
      <c r="B137" s="260">
        <v>41</v>
      </c>
      <c r="C137" s="142" t="s">
        <v>28</v>
      </c>
      <c r="D137" s="142" t="s">
        <v>29</v>
      </c>
      <c r="E137" s="249">
        <v>5</v>
      </c>
      <c r="F137" s="269">
        <v>15</v>
      </c>
      <c r="G137" s="115" t="s">
        <v>203</v>
      </c>
      <c r="H137" s="253"/>
      <c r="I137" s="406"/>
      <c r="J137" s="406"/>
      <c r="K137" s="253"/>
      <c r="L137" s="253"/>
      <c r="M137" s="294"/>
      <c r="N137" s="285"/>
      <c r="O137" s="253"/>
      <c r="P137" s="253"/>
      <c r="Q137" s="253"/>
      <c r="R137" s="253"/>
      <c r="S137" s="294"/>
      <c r="T137" s="112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24"/>
      <c r="AF137" s="121"/>
      <c r="AG137" s="124"/>
      <c r="AH137" s="85"/>
      <c r="AI137" s="85"/>
      <c r="AJ137" s="85"/>
      <c r="AK137" s="121"/>
      <c r="AL137" s="19"/>
      <c r="AM137" s="19"/>
      <c r="AN137" s="19"/>
      <c r="AO137" s="19"/>
      <c r="AP137" s="19"/>
      <c r="AQ137" s="19"/>
      <c r="AR137" s="19"/>
      <c r="AS137" s="19"/>
      <c r="AT137" s="19"/>
      <c r="AU137" s="122"/>
      <c r="AV137" s="182" t="s">
        <v>501</v>
      </c>
      <c r="AW137" s="19" t="s">
        <v>502</v>
      </c>
      <c r="AX137" s="19" t="s">
        <v>503</v>
      </c>
      <c r="AY137" s="114" t="s">
        <v>503</v>
      </c>
      <c r="AZ137" s="112" t="s">
        <v>499</v>
      </c>
      <c r="BA137" s="19">
        <v>30</v>
      </c>
      <c r="BB137" s="19">
        <v>13</v>
      </c>
      <c r="BC137" s="19" t="s">
        <v>389</v>
      </c>
      <c r="BD137" s="19" t="s">
        <v>504</v>
      </c>
      <c r="BE137" s="19">
        <v>8</v>
      </c>
      <c r="BF137" s="19">
        <v>2</v>
      </c>
      <c r="BG137" s="19">
        <v>6</v>
      </c>
      <c r="BH137" s="19" t="s">
        <v>505</v>
      </c>
      <c r="BI137" s="19">
        <v>200</v>
      </c>
      <c r="BJ137" s="19" t="s">
        <v>389</v>
      </c>
      <c r="BK137" s="19">
        <v>5</v>
      </c>
      <c r="BL137" s="19">
        <v>5</v>
      </c>
      <c r="BM137" s="19" t="s">
        <v>506</v>
      </c>
      <c r="BN137" s="19" t="s">
        <v>507</v>
      </c>
      <c r="BO137" s="19" t="s">
        <v>389</v>
      </c>
      <c r="BP137" s="114">
        <v>19</v>
      </c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</row>
    <row r="138" spans="1:100" x14ac:dyDescent="0.25">
      <c r="A138" s="59"/>
      <c r="B138" s="260">
        <v>41</v>
      </c>
      <c r="C138" s="142" t="s">
        <v>28</v>
      </c>
      <c r="D138" s="142" t="s">
        <v>29</v>
      </c>
      <c r="E138" s="249">
        <v>15</v>
      </c>
      <c r="F138" s="269">
        <v>40</v>
      </c>
      <c r="G138" s="123" t="s">
        <v>204</v>
      </c>
      <c r="H138" s="253"/>
      <c r="I138" s="406"/>
      <c r="J138" s="406"/>
      <c r="K138" s="253"/>
      <c r="L138" s="253"/>
      <c r="M138" s="294"/>
      <c r="N138" s="285">
        <v>6.2</v>
      </c>
      <c r="O138" s="253">
        <v>0.96</v>
      </c>
      <c r="P138" s="253" t="s">
        <v>110</v>
      </c>
      <c r="Q138" s="147">
        <v>18</v>
      </c>
      <c r="R138" s="253" t="s">
        <v>136</v>
      </c>
      <c r="S138" s="294" t="s">
        <v>109</v>
      </c>
      <c r="T138" s="112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24"/>
      <c r="AF138" s="121"/>
      <c r="AG138" s="124"/>
      <c r="AH138" s="85"/>
      <c r="AI138" s="85"/>
      <c r="AJ138" s="85"/>
      <c r="AK138" s="121"/>
      <c r="AL138" s="19"/>
      <c r="AM138" s="19"/>
      <c r="AN138" s="19"/>
      <c r="AO138" s="19"/>
      <c r="AP138" s="19"/>
      <c r="AQ138" s="19"/>
      <c r="AR138" s="19"/>
      <c r="AS138" s="19"/>
      <c r="AT138" s="19"/>
      <c r="AU138" s="122"/>
      <c r="AV138" s="20"/>
      <c r="AW138" s="19"/>
      <c r="AX138" s="19"/>
      <c r="AY138" s="114"/>
      <c r="AZ138" s="112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14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</row>
    <row r="139" spans="1:100" ht="24.75" x14ac:dyDescent="0.25">
      <c r="A139" s="59"/>
      <c r="B139" s="260">
        <v>41</v>
      </c>
      <c r="C139" s="142" t="s">
        <v>28</v>
      </c>
      <c r="D139" s="142" t="s">
        <v>29</v>
      </c>
      <c r="E139" s="249">
        <v>40</v>
      </c>
      <c r="F139" s="269">
        <v>50</v>
      </c>
      <c r="G139" s="115" t="s">
        <v>206</v>
      </c>
      <c r="H139" s="253"/>
      <c r="I139" s="406"/>
      <c r="J139" s="406"/>
      <c r="K139" s="253"/>
      <c r="L139" s="253"/>
      <c r="M139" s="294"/>
      <c r="N139" s="123"/>
      <c r="O139" s="113"/>
      <c r="P139" s="113"/>
      <c r="Q139" s="149"/>
      <c r="R139" s="113"/>
      <c r="S139" s="336" t="s">
        <v>210</v>
      </c>
      <c r="T139" s="112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24"/>
      <c r="AF139" s="121"/>
      <c r="AG139" s="124"/>
      <c r="AH139" s="85"/>
      <c r="AI139" s="85"/>
      <c r="AJ139" s="85"/>
      <c r="AK139" s="121"/>
      <c r="AL139" s="19"/>
      <c r="AM139" s="19"/>
      <c r="AN139" s="19"/>
      <c r="AO139" s="19"/>
      <c r="AP139" s="19"/>
      <c r="AQ139" s="19"/>
      <c r="AR139" s="19"/>
      <c r="AS139" s="19"/>
      <c r="AT139" s="19"/>
      <c r="AU139" s="122"/>
      <c r="AV139" s="20" t="s">
        <v>501</v>
      </c>
      <c r="AW139" s="19" t="s">
        <v>502</v>
      </c>
      <c r="AX139" s="19" t="s">
        <v>503</v>
      </c>
      <c r="AY139" s="114" t="s">
        <v>503</v>
      </c>
      <c r="AZ139" s="112" t="s">
        <v>499</v>
      </c>
      <c r="BA139" s="19">
        <v>30</v>
      </c>
      <c r="BB139" s="19">
        <v>20</v>
      </c>
      <c r="BC139" s="19">
        <v>5</v>
      </c>
      <c r="BD139" s="19" t="s">
        <v>504</v>
      </c>
      <c r="BE139" s="19">
        <v>11</v>
      </c>
      <c r="BF139" s="19">
        <v>5</v>
      </c>
      <c r="BG139" s="19">
        <v>5</v>
      </c>
      <c r="BH139" s="19" t="s">
        <v>505</v>
      </c>
      <c r="BI139" s="19">
        <v>510</v>
      </c>
      <c r="BJ139" s="19" t="s">
        <v>389</v>
      </c>
      <c r="BK139" s="19">
        <v>9</v>
      </c>
      <c r="BL139" s="19">
        <v>14</v>
      </c>
      <c r="BM139" s="19" t="s">
        <v>506</v>
      </c>
      <c r="BN139" s="19" t="s">
        <v>507</v>
      </c>
      <c r="BO139" s="19" t="s">
        <v>389</v>
      </c>
      <c r="BP139" s="114">
        <v>20</v>
      </c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</row>
    <row r="140" spans="1:100" ht="24.75" x14ac:dyDescent="0.25">
      <c r="A140" s="59"/>
      <c r="B140" s="260">
        <v>41</v>
      </c>
      <c r="C140" s="142" t="s">
        <v>28</v>
      </c>
      <c r="D140" s="142" t="s">
        <v>29</v>
      </c>
      <c r="E140" s="249">
        <v>50</v>
      </c>
      <c r="F140" s="269">
        <v>60</v>
      </c>
      <c r="G140" s="115" t="s">
        <v>205</v>
      </c>
      <c r="H140" s="253"/>
      <c r="I140" s="406"/>
      <c r="J140" s="406"/>
      <c r="K140" s="253"/>
      <c r="L140" s="253"/>
      <c r="M140" s="294"/>
      <c r="N140" s="285">
        <v>6.8</v>
      </c>
      <c r="O140" s="253">
        <v>0.04</v>
      </c>
      <c r="P140" s="253" t="s">
        <v>137</v>
      </c>
      <c r="Q140" s="147">
        <v>18</v>
      </c>
      <c r="R140" s="253" t="s">
        <v>138</v>
      </c>
      <c r="S140" s="294" t="s">
        <v>109</v>
      </c>
      <c r="T140" s="112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24"/>
      <c r="AF140" s="121"/>
      <c r="AG140" s="124"/>
      <c r="AH140" s="85"/>
      <c r="AI140" s="85"/>
      <c r="AJ140" s="85"/>
      <c r="AK140" s="121"/>
      <c r="AL140" s="19"/>
      <c r="AM140" s="19"/>
      <c r="AN140" s="19"/>
      <c r="AO140" s="19"/>
      <c r="AP140" s="19"/>
      <c r="AQ140" s="19"/>
      <c r="AR140" s="19"/>
      <c r="AS140" s="19"/>
      <c r="AT140" s="19"/>
      <c r="AU140" s="122"/>
      <c r="AV140" s="20"/>
      <c r="AW140" s="19"/>
      <c r="AX140" s="19"/>
      <c r="AY140" s="114"/>
      <c r="AZ140" s="112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14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</row>
    <row r="141" spans="1:100" ht="49.5" thickBot="1" x14ac:dyDescent="0.3">
      <c r="A141" s="61"/>
      <c r="B141" s="263">
        <v>41</v>
      </c>
      <c r="C141" s="213" t="s">
        <v>28</v>
      </c>
      <c r="D141" s="213" t="s">
        <v>29</v>
      </c>
      <c r="E141" s="258">
        <v>60</v>
      </c>
      <c r="F141" s="267">
        <v>80</v>
      </c>
      <c r="G141" s="126" t="s">
        <v>207</v>
      </c>
      <c r="H141" s="257"/>
      <c r="I141" s="409"/>
      <c r="J141" s="409"/>
      <c r="K141" s="257"/>
      <c r="L141" s="257"/>
      <c r="M141" s="277"/>
      <c r="N141" s="93">
        <v>5.9</v>
      </c>
      <c r="O141" s="257">
        <v>0.7</v>
      </c>
      <c r="P141" s="257" t="s">
        <v>150</v>
      </c>
      <c r="Q141" s="151">
        <v>18</v>
      </c>
      <c r="R141" s="214" t="s">
        <v>209</v>
      </c>
      <c r="S141" s="277" t="s">
        <v>109</v>
      </c>
      <c r="T141" s="125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162"/>
      <c r="AF141" s="163"/>
      <c r="AG141" s="162"/>
      <c r="AH141" s="164"/>
      <c r="AI141" s="164"/>
      <c r="AJ141" s="164"/>
      <c r="AK141" s="163"/>
      <c r="AL141" s="79"/>
      <c r="AM141" s="79"/>
      <c r="AN141" s="79"/>
      <c r="AO141" s="79"/>
      <c r="AP141" s="79"/>
      <c r="AQ141" s="79"/>
      <c r="AR141" s="79"/>
      <c r="AS141" s="79"/>
      <c r="AT141" s="79"/>
      <c r="AU141" s="165"/>
      <c r="AV141" s="104"/>
      <c r="AW141" s="79"/>
      <c r="AX141" s="79"/>
      <c r="AY141" s="95"/>
      <c r="AZ141" s="125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95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</row>
    <row r="142" spans="1:100" ht="36.75" x14ac:dyDescent="0.25">
      <c r="A142" s="65"/>
      <c r="B142" s="271">
        <v>42</v>
      </c>
      <c r="C142" s="128" t="s">
        <v>75</v>
      </c>
      <c r="D142" s="128" t="s">
        <v>76</v>
      </c>
      <c r="E142" s="248">
        <v>0</v>
      </c>
      <c r="F142" s="266">
        <v>30</v>
      </c>
      <c r="G142" s="130" t="s">
        <v>104</v>
      </c>
      <c r="H142" s="251"/>
      <c r="I142" s="437" t="s">
        <v>523</v>
      </c>
      <c r="J142" s="437" t="s">
        <v>349</v>
      </c>
      <c r="K142" s="251" t="s">
        <v>163</v>
      </c>
      <c r="L142" s="251" t="s">
        <v>131</v>
      </c>
      <c r="M142" s="296" t="s">
        <v>132</v>
      </c>
      <c r="N142" s="286">
        <v>5</v>
      </c>
      <c r="O142" s="251">
        <v>1.68</v>
      </c>
      <c r="P142" s="251" t="s">
        <v>120</v>
      </c>
      <c r="Q142" s="209">
        <v>10</v>
      </c>
      <c r="R142" s="210" t="s">
        <v>189</v>
      </c>
      <c r="S142" s="296" t="s">
        <v>109</v>
      </c>
      <c r="T142" s="246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205"/>
      <c r="AF142" s="199"/>
      <c r="AG142" s="205"/>
      <c r="AH142" s="199"/>
      <c r="AI142" s="200"/>
      <c r="AJ142" s="200"/>
      <c r="AK142" s="199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202"/>
      <c r="AV142" s="193"/>
      <c r="AW142" s="111"/>
      <c r="AX142" s="111"/>
      <c r="AY142" s="129"/>
      <c r="AZ142" s="127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29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x14ac:dyDescent="0.25">
      <c r="A143" s="59" t="s">
        <v>458</v>
      </c>
      <c r="B143" s="260">
        <v>42</v>
      </c>
      <c r="C143" s="113" t="s">
        <v>75</v>
      </c>
      <c r="D143" s="113" t="s">
        <v>76</v>
      </c>
      <c r="E143" s="249">
        <v>30</v>
      </c>
      <c r="F143" s="269">
        <v>70</v>
      </c>
      <c r="G143" s="123" t="s">
        <v>103</v>
      </c>
      <c r="H143" s="253" t="s">
        <v>130</v>
      </c>
      <c r="I143" s="435"/>
      <c r="J143" s="435"/>
      <c r="K143" s="253"/>
      <c r="L143" s="253"/>
      <c r="M143" s="294"/>
      <c r="N143" s="285"/>
      <c r="O143" s="253"/>
      <c r="P143" s="253"/>
      <c r="Q143" s="147"/>
      <c r="R143" s="253"/>
      <c r="S143" s="294"/>
      <c r="T143" s="112">
        <v>1.161</v>
      </c>
      <c r="U143" s="119">
        <v>19.7</v>
      </c>
      <c r="V143" s="19">
        <v>9.3000000000000007</v>
      </c>
      <c r="W143" s="19">
        <v>8.6</v>
      </c>
      <c r="X143" s="19"/>
      <c r="Y143" s="19" t="s">
        <v>126</v>
      </c>
      <c r="Z143" s="19"/>
      <c r="AA143" s="19">
        <v>6.69</v>
      </c>
      <c r="AB143" s="19">
        <v>2.74</v>
      </c>
      <c r="AC143" s="19">
        <v>1.1499999999999999</v>
      </c>
      <c r="AD143" s="19">
        <v>6.41</v>
      </c>
      <c r="AE143" s="120">
        <f>AD143/SUM(AA143:AD143)*100</f>
        <v>37.728075338434373</v>
      </c>
      <c r="AF143" s="121">
        <f>AC143*390</f>
        <v>448.49999999999994</v>
      </c>
      <c r="AG143" s="124">
        <f>AB143/SUM(AA143:AD143)*100</f>
        <v>16.127133608004705</v>
      </c>
      <c r="AH143" s="121">
        <f>SUM(AA143:AD143)</f>
        <v>16.990000000000002</v>
      </c>
      <c r="AI143" s="85"/>
      <c r="AJ143" s="85"/>
      <c r="AK143" s="121"/>
      <c r="AL143" s="119">
        <v>22.75</v>
      </c>
      <c r="AM143" s="119">
        <v>1600</v>
      </c>
      <c r="AN143" s="85"/>
      <c r="AO143" s="19"/>
      <c r="AP143" s="19"/>
      <c r="AQ143" s="19"/>
      <c r="AR143" s="19"/>
      <c r="AS143" s="19"/>
      <c r="AT143" s="19"/>
      <c r="AU143" s="122"/>
      <c r="AV143" s="20"/>
      <c r="AW143" s="19"/>
      <c r="AX143" s="19"/>
      <c r="AY143" s="114"/>
      <c r="AZ143" s="112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14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ht="37.5" thickBot="1" x14ac:dyDescent="0.3">
      <c r="A144" s="187" t="s">
        <v>128</v>
      </c>
      <c r="B144" s="263">
        <v>42</v>
      </c>
      <c r="C144" s="94" t="s">
        <v>75</v>
      </c>
      <c r="D144" s="94" t="s">
        <v>76</v>
      </c>
      <c r="E144" s="258">
        <v>70</v>
      </c>
      <c r="F144" s="267">
        <v>80</v>
      </c>
      <c r="G144" s="126" t="s">
        <v>129</v>
      </c>
      <c r="H144" s="257" t="s">
        <v>130</v>
      </c>
      <c r="I144" s="436"/>
      <c r="J144" s="436"/>
      <c r="K144" s="257"/>
      <c r="L144" s="257"/>
      <c r="M144" s="277"/>
      <c r="N144" s="93">
        <v>7.6</v>
      </c>
      <c r="O144" s="257">
        <v>0.34</v>
      </c>
      <c r="P144" s="257" t="s">
        <v>133</v>
      </c>
      <c r="Q144" s="151">
        <v>10</v>
      </c>
      <c r="R144" s="257" t="s">
        <v>111</v>
      </c>
      <c r="S144" s="277" t="s">
        <v>109</v>
      </c>
      <c r="T144" s="268">
        <v>1.161</v>
      </c>
      <c r="U144" s="215">
        <v>19.7</v>
      </c>
      <c r="V144" s="76">
        <v>9.3000000000000007</v>
      </c>
      <c r="W144" s="76">
        <v>8.6</v>
      </c>
      <c r="X144" s="76"/>
      <c r="Y144" s="76" t="s">
        <v>126</v>
      </c>
      <c r="Z144" s="76"/>
      <c r="AA144" s="76">
        <v>6.69</v>
      </c>
      <c r="AB144" s="76">
        <v>2.74</v>
      </c>
      <c r="AC144" s="76">
        <v>1.1499999999999999</v>
      </c>
      <c r="AD144" s="76">
        <v>6.41</v>
      </c>
      <c r="AE144" s="216">
        <f>AD144/SUM(AA144:AD144)*100</f>
        <v>37.728075338434373</v>
      </c>
      <c r="AF144" s="189">
        <f>AC144*390</f>
        <v>448.49999999999994</v>
      </c>
      <c r="AG144" s="188">
        <f>AB144/SUM(AA144:AD144)*100</f>
        <v>16.127133608004705</v>
      </c>
      <c r="AH144" s="189">
        <f>SUM(AA144:AD144)</f>
        <v>16.990000000000002</v>
      </c>
      <c r="AI144" s="190"/>
      <c r="AJ144" s="190"/>
      <c r="AK144" s="189"/>
      <c r="AL144" s="215">
        <v>22.75</v>
      </c>
      <c r="AM144" s="215">
        <v>1600</v>
      </c>
      <c r="AN144" s="190"/>
      <c r="AO144" s="76"/>
      <c r="AP144" s="76"/>
      <c r="AQ144" s="76"/>
      <c r="AR144" s="76"/>
      <c r="AS144" s="76"/>
      <c r="AT144" s="76"/>
      <c r="AU144" s="191"/>
      <c r="AV144" s="192"/>
      <c r="AW144" s="76"/>
      <c r="AX144" s="76"/>
      <c r="AY144" s="77"/>
      <c r="AZ144" s="117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7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x14ac:dyDescent="0.25">
      <c r="A145" s="439" t="s">
        <v>258</v>
      </c>
      <c r="B145" s="242">
        <v>43</v>
      </c>
      <c r="C145" s="66" t="s">
        <v>77</v>
      </c>
      <c r="D145" s="66" t="s">
        <v>78</v>
      </c>
      <c r="E145" s="233">
        <v>0</v>
      </c>
      <c r="F145" s="235">
        <v>10</v>
      </c>
      <c r="G145" s="108" t="s">
        <v>105</v>
      </c>
      <c r="H145" s="433" t="s">
        <v>259</v>
      </c>
      <c r="I145" s="434" t="s">
        <v>265</v>
      </c>
      <c r="J145" s="434" t="s">
        <v>359</v>
      </c>
      <c r="K145" s="245" t="s">
        <v>179</v>
      </c>
      <c r="L145" s="245" t="s">
        <v>263</v>
      </c>
      <c r="M145" s="293" t="s">
        <v>264</v>
      </c>
      <c r="N145" s="284"/>
      <c r="O145" s="109"/>
      <c r="P145" s="109"/>
      <c r="Q145" s="109"/>
      <c r="R145" s="109"/>
      <c r="S145" s="110"/>
      <c r="T145" s="450">
        <v>0.128</v>
      </c>
      <c r="U145" s="405">
        <v>1.2</v>
      </c>
      <c r="V145" s="405">
        <v>7.5</v>
      </c>
      <c r="W145" s="405">
        <v>7.3</v>
      </c>
      <c r="X145" s="452" t="s">
        <v>127</v>
      </c>
      <c r="Y145" s="405" t="s">
        <v>126</v>
      </c>
      <c r="Z145" s="405" t="s">
        <v>126</v>
      </c>
      <c r="AA145" s="405">
        <v>5.07</v>
      </c>
      <c r="AB145" s="405">
        <v>0.85</v>
      </c>
      <c r="AC145" s="405">
        <v>0.55000000000000004</v>
      </c>
      <c r="AD145" s="405">
        <v>0.14000000000000001</v>
      </c>
      <c r="AE145" s="411">
        <f t="shared" ref="AE145:AE146" si="41">AD145/SUM(AA145:AD145)*100</f>
        <v>2.1180030257186084</v>
      </c>
      <c r="AF145" s="411">
        <f t="shared" ref="AF145:AF146" si="42">AC145*390</f>
        <v>214.50000000000003</v>
      </c>
      <c r="AG145" s="411">
        <f t="shared" ref="AG145:AG146" si="43">AB145/SUM(AA145:AD145)*100</f>
        <v>12.859304084720122</v>
      </c>
      <c r="AH145" s="414">
        <f t="shared" ref="AH145:AH146" si="44">SUM(AA145:AD145)</f>
        <v>6.6099999999999994</v>
      </c>
      <c r="AI145" s="416"/>
      <c r="AJ145" s="416">
        <v>0.7</v>
      </c>
      <c r="AK145" s="399">
        <v>1</v>
      </c>
      <c r="AL145" s="405"/>
      <c r="AM145" s="405"/>
      <c r="AN145" s="405">
        <v>12</v>
      </c>
      <c r="AO145" s="405">
        <v>46</v>
      </c>
      <c r="AP145" s="405">
        <v>78</v>
      </c>
      <c r="AQ145" s="405">
        <v>4</v>
      </c>
      <c r="AR145" s="405">
        <v>0.16</v>
      </c>
      <c r="AS145" s="405">
        <v>2.87</v>
      </c>
      <c r="AT145" s="405">
        <v>1.37</v>
      </c>
      <c r="AU145" s="407">
        <v>10.87</v>
      </c>
      <c r="AV145" s="72"/>
      <c r="AW145" s="68"/>
      <c r="AX145" s="68"/>
      <c r="AY145" s="107"/>
      <c r="AZ145" s="67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107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x14ac:dyDescent="0.25">
      <c r="A146" s="425"/>
      <c r="B146" s="239">
        <v>43</v>
      </c>
      <c r="C146" s="113" t="s">
        <v>77</v>
      </c>
      <c r="D146" s="113" t="s">
        <v>78</v>
      </c>
      <c r="E146" s="238">
        <v>10</v>
      </c>
      <c r="F146" s="240">
        <v>25</v>
      </c>
      <c r="G146" s="123" t="s">
        <v>251</v>
      </c>
      <c r="H146" s="430"/>
      <c r="I146" s="435"/>
      <c r="J146" s="435"/>
      <c r="K146" s="244"/>
      <c r="L146" s="244"/>
      <c r="M146" s="294"/>
      <c r="N146" s="275"/>
      <c r="O146" s="80"/>
      <c r="P146" s="80"/>
      <c r="Q146" s="80"/>
      <c r="R146" s="80"/>
      <c r="S146" s="81"/>
      <c r="T146" s="451"/>
      <c r="U146" s="406"/>
      <c r="V146" s="406"/>
      <c r="W146" s="406"/>
      <c r="X146" s="453"/>
      <c r="Y146" s="406"/>
      <c r="Z146" s="406"/>
      <c r="AA146" s="406"/>
      <c r="AB146" s="406"/>
      <c r="AC146" s="406"/>
      <c r="AD146" s="406"/>
      <c r="AE146" s="404" t="e">
        <f t="shared" si="41"/>
        <v>#DIV/0!</v>
      </c>
      <c r="AF146" s="404">
        <f t="shared" si="42"/>
        <v>0</v>
      </c>
      <c r="AG146" s="404" t="e">
        <f t="shared" si="43"/>
        <v>#DIV/0!</v>
      </c>
      <c r="AH146" s="401">
        <f t="shared" si="44"/>
        <v>0</v>
      </c>
      <c r="AI146" s="417"/>
      <c r="AJ146" s="417"/>
      <c r="AK146" s="400"/>
      <c r="AL146" s="406"/>
      <c r="AM146" s="406"/>
      <c r="AN146" s="406"/>
      <c r="AO146" s="406"/>
      <c r="AP146" s="406"/>
      <c r="AQ146" s="406"/>
      <c r="AR146" s="406"/>
      <c r="AS146" s="406"/>
      <c r="AT146" s="406"/>
      <c r="AU146" s="408"/>
      <c r="AV146" s="20"/>
      <c r="AW146" s="19"/>
      <c r="AX146" s="19"/>
      <c r="AY146" s="114"/>
      <c r="AZ146" s="112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14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ht="24.75" x14ac:dyDescent="0.25">
      <c r="A147" s="59"/>
      <c r="B147" s="239">
        <v>43</v>
      </c>
      <c r="C147" s="113" t="s">
        <v>77</v>
      </c>
      <c r="D147" s="113" t="s">
        <v>78</v>
      </c>
      <c r="E147" s="238">
        <v>25</v>
      </c>
      <c r="F147" s="240">
        <v>30</v>
      </c>
      <c r="G147" s="115" t="s">
        <v>184</v>
      </c>
      <c r="H147" s="244"/>
      <c r="I147" s="435"/>
      <c r="J147" s="435"/>
      <c r="K147" s="244"/>
      <c r="L147" s="244"/>
      <c r="M147" s="294"/>
      <c r="N147" s="275"/>
      <c r="O147" s="80"/>
      <c r="P147" s="80"/>
      <c r="Q147" s="80"/>
      <c r="R147" s="80"/>
      <c r="S147" s="81"/>
      <c r="T147" s="20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24"/>
      <c r="AF147" s="121"/>
      <c r="AG147" s="124"/>
      <c r="AH147" s="121"/>
      <c r="AI147" s="85"/>
      <c r="AJ147" s="85"/>
      <c r="AK147" s="121"/>
      <c r="AL147" s="19"/>
      <c r="AM147" s="19"/>
      <c r="AN147" s="19"/>
      <c r="AO147" s="19"/>
      <c r="AP147" s="19"/>
      <c r="AQ147" s="19"/>
      <c r="AR147" s="19"/>
      <c r="AS147" s="19"/>
      <c r="AT147" s="19"/>
      <c r="AU147" s="122"/>
      <c r="AV147" s="20"/>
      <c r="AW147" s="19"/>
      <c r="AX147" s="19"/>
      <c r="AY147" s="114"/>
      <c r="AZ147" s="112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14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ht="37.5" thickBot="1" x14ac:dyDescent="0.3">
      <c r="A148" s="61" t="s">
        <v>261</v>
      </c>
      <c r="B148" s="243">
        <v>43</v>
      </c>
      <c r="C148" s="94" t="s">
        <v>77</v>
      </c>
      <c r="D148" s="94" t="s">
        <v>78</v>
      </c>
      <c r="E148" s="234">
        <v>30</v>
      </c>
      <c r="F148" s="236">
        <v>35</v>
      </c>
      <c r="G148" s="115" t="s">
        <v>253</v>
      </c>
      <c r="H148" s="113" t="s">
        <v>262</v>
      </c>
      <c r="I148" s="435"/>
      <c r="J148" s="435"/>
      <c r="K148" s="113"/>
      <c r="L148" s="113"/>
      <c r="M148" s="295"/>
      <c r="N148" s="123"/>
      <c r="O148" s="113"/>
      <c r="P148" s="113"/>
      <c r="Q148" s="113"/>
      <c r="R148" s="113"/>
      <c r="S148" s="116"/>
      <c r="T148" s="104">
        <v>0.17599999999999999</v>
      </c>
      <c r="U148" s="79">
        <v>1.5</v>
      </c>
      <c r="V148" s="79">
        <v>8</v>
      </c>
      <c r="W148" s="79">
        <v>7.8</v>
      </c>
      <c r="X148" s="79"/>
      <c r="Y148" s="79" t="s">
        <v>198</v>
      </c>
      <c r="Z148" s="79"/>
      <c r="AA148" s="79">
        <v>19.239999999999998</v>
      </c>
      <c r="AB148" s="79">
        <v>4.4000000000000004</v>
      </c>
      <c r="AC148" s="79">
        <v>0.76</v>
      </c>
      <c r="AD148" s="79">
        <v>0.51</v>
      </c>
      <c r="AE148" s="162">
        <f>AD148/SUM(AA148:AD148)*100</f>
        <v>2.0473705339221193</v>
      </c>
      <c r="AF148" s="163">
        <f>AC148*390</f>
        <v>296.39999999999998</v>
      </c>
      <c r="AG148" s="162">
        <f>AB148/SUM(AA148:AD148)*100</f>
        <v>17.663588920112403</v>
      </c>
      <c r="AH148" s="163">
        <f>SUM(AA148:AD148)</f>
        <v>24.910000000000004</v>
      </c>
      <c r="AI148" s="164"/>
      <c r="AJ148" s="164"/>
      <c r="AK148" s="163"/>
      <c r="AL148" s="79"/>
      <c r="AM148" s="79">
        <v>55</v>
      </c>
      <c r="AN148" s="79">
        <v>7</v>
      </c>
      <c r="AO148" s="79"/>
      <c r="AP148" s="79"/>
      <c r="AQ148" s="79">
        <v>4.4000000000000004</v>
      </c>
      <c r="AR148" s="79"/>
      <c r="AS148" s="79"/>
      <c r="AT148" s="79"/>
      <c r="AU148" s="165"/>
      <c r="AV148" s="104"/>
      <c r="AW148" s="79"/>
      <c r="AX148" s="79"/>
      <c r="AY148" s="95"/>
      <c r="AZ148" s="125" t="s">
        <v>499</v>
      </c>
      <c r="BA148" s="79" t="s">
        <v>500</v>
      </c>
      <c r="BB148" s="79"/>
      <c r="BC148" s="79"/>
      <c r="BD148" s="79"/>
      <c r="BE148" s="79">
        <v>20</v>
      </c>
      <c r="BF148" s="79"/>
      <c r="BG148" s="79">
        <v>2</v>
      </c>
      <c r="BH148" s="79"/>
      <c r="BI148" s="79">
        <v>39</v>
      </c>
      <c r="BJ148" s="79"/>
      <c r="BK148" s="79">
        <v>7</v>
      </c>
      <c r="BL148" s="79">
        <v>9</v>
      </c>
      <c r="BM148" s="79"/>
      <c r="BN148" s="79"/>
      <c r="BO148" s="79"/>
      <c r="BP148" s="95">
        <v>9</v>
      </c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ht="15.75" thickBot="1" x14ac:dyDescent="0.3">
      <c r="A149" s="217"/>
      <c r="B149" s="183">
        <v>43</v>
      </c>
      <c r="C149" s="152" t="s">
        <v>77</v>
      </c>
      <c r="D149" s="152" t="s">
        <v>78</v>
      </c>
      <c r="E149" s="98">
        <v>35</v>
      </c>
      <c r="F149" s="98">
        <v>40</v>
      </c>
      <c r="G149" s="184" t="s">
        <v>260</v>
      </c>
      <c r="H149" s="94"/>
      <c r="I149" s="436"/>
      <c r="J149" s="436"/>
      <c r="K149" s="94"/>
      <c r="L149" s="94"/>
      <c r="M149" s="303"/>
      <c r="N149" s="78"/>
      <c r="O149" s="94"/>
      <c r="P149" s="94"/>
      <c r="Q149" s="94"/>
      <c r="R149" s="94"/>
      <c r="S149" s="94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9"/>
      <c r="AG149" s="218"/>
      <c r="AH149" s="218"/>
      <c r="AI149" s="218"/>
      <c r="AJ149" s="218"/>
      <c r="AK149" s="219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20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x14ac:dyDescent="0.25">
      <c r="B150" s="10" t="s">
        <v>363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11"/>
      <c r="AG150" s="8"/>
      <c r="AH150" s="8"/>
      <c r="AI150" s="8"/>
      <c r="AJ150" s="8"/>
      <c r="AK150" s="11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x14ac:dyDescent="0.25">
      <c r="B151" s="10" t="s">
        <v>364</v>
      </c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11"/>
      <c r="AG151" s="8"/>
      <c r="AH151" s="8"/>
      <c r="AI151" s="8"/>
      <c r="AJ151" s="8"/>
      <c r="AK151" s="11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x14ac:dyDescent="0.25">
      <c r="B152" s="10" t="s">
        <v>365</v>
      </c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11"/>
      <c r="AG152" s="8"/>
      <c r="AH152" s="8"/>
      <c r="AI152" s="8"/>
      <c r="AJ152" s="8"/>
      <c r="AK152" s="11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x14ac:dyDescent="0.25">
      <c r="B153" s="10" t="s">
        <v>367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11"/>
      <c r="AG153" s="8"/>
      <c r="AH153" s="8"/>
      <c r="AI153" s="8"/>
      <c r="AJ153" s="8"/>
      <c r="AK153" s="11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x14ac:dyDescent="0.25">
      <c r="B154" s="10" t="s">
        <v>368</v>
      </c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11"/>
      <c r="AG154" s="8"/>
      <c r="AH154" s="8"/>
      <c r="AI154" s="8"/>
      <c r="AJ154" s="8"/>
      <c r="AK154" s="11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x14ac:dyDescent="0.25">
      <c r="B155" s="10" t="s">
        <v>369</v>
      </c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11"/>
      <c r="AG155" s="8"/>
      <c r="AH155" s="8"/>
      <c r="AI155" s="8"/>
      <c r="AJ155" s="8"/>
      <c r="AK155" s="11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x14ac:dyDescent="0.25">
      <c r="B156" s="17" t="s">
        <v>469</v>
      </c>
    </row>
    <row r="157" spans="1:100" x14ac:dyDescent="0.25">
      <c r="B157" s="15" t="s">
        <v>468</v>
      </c>
    </row>
    <row r="158" spans="1:100" x14ac:dyDescent="0.25">
      <c r="B158" s="16" t="s">
        <v>424</v>
      </c>
    </row>
    <row r="159" spans="1:100" x14ac:dyDescent="0.25">
      <c r="B159" s="15" t="s">
        <v>425</v>
      </c>
    </row>
    <row r="160" spans="1:100" x14ac:dyDescent="0.25">
      <c r="A160" s="9"/>
      <c r="B160" s="15" t="s">
        <v>474</v>
      </c>
      <c r="E160" s="7"/>
      <c r="F160" s="7"/>
    </row>
    <row r="161" spans="1:68" x14ac:dyDescent="0.25">
      <c r="B161" s="5" t="s">
        <v>470</v>
      </c>
    </row>
    <row r="162" spans="1:68" x14ac:dyDescent="0.25">
      <c r="B162" s="5" t="s">
        <v>471</v>
      </c>
    </row>
    <row r="163" spans="1:68" ht="15.75" thickBot="1" x14ac:dyDescent="0.3"/>
    <row r="164" spans="1:68" ht="15.75" thickBot="1" x14ac:dyDescent="0.3">
      <c r="A164" s="484" t="s">
        <v>517</v>
      </c>
      <c r="B164" s="485"/>
      <c r="C164" s="485"/>
      <c r="D164" s="485"/>
      <c r="E164" s="485"/>
      <c r="F164" s="485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6"/>
      <c r="AS164" s="486"/>
      <c r="AT164" s="486"/>
      <c r="AU164" s="486"/>
      <c r="AV164" s="485"/>
      <c r="AW164" s="485"/>
      <c r="AX164" s="485"/>
      <c r="AY164" s="485"/>
      <c r="AZ164" s="485"/>
      <c r="BA164" s="485"/>
      <c r="BB164" s="485"/>
      <c r="BC164" s="485"/>
      <c r="BD164" s="485"/>
      <c r="BE164" s="485"/>
      <c r="BF164" s="485"/>
      <c r="BG164" s="485"/>
      <c r="BH164" s="485"/>
      <c r="BI164" s="485"/>
      <c r="BJ164" s="485"/>
      <c r="BK164" s="485"/>
      <c r="BL164" s="485"/>
      <c r="BM164" s="485"/>
      <c r="BN164" s="485"/>
      <c r="BO164" s="485"/>
      <c r="BP164" s="487"/>
    </row>
    <row r="165" spans="1:68" ht="15.75" thickBot="1" x14ac:dyDescent="0.3">
      <c r="A165" s="506" t="s">
        <v>508</v>
      </c>
      <c r="B165" s="507"/>
      <c r="C165" s="507"/>
      <c r="D165" s="507"/>
      <c r="E165" s="507"/>
      <c r="F165" s="508"/>
      <c r="G165" s="56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50"/>
      <c r="AV165" s="24"/>
      <c r="AW165" s="25"/>
      <c r="AX165" s="25"/>
      <c r="AY165" s="26"/>
      <c r="AZ165" s="39">
        <v>100</v>
      </c>
      <c r="BA165" s="40">
        <v>5000</v>
      </c>
      <c r="BB165" s="40"/>
      <c r="BC165" s="40">
        <v>70</v>
      </c>
      <c r="BD165" s="40">
        <v>20</v>
      </c>
      <c r="BE165" s="40" t="s">
        <v>509</v>
      </c>
      <c r="BF165" s="40">
        <v>100</v>
      </c>
      <c r="BG165" s="40">
        <v>7000</v>
      </c>
      <c r="BH165" s="40">
        <v>200</v>
      </c>
      <c r="BI165" s="40">
        <v>3000</v>
      </c>
      <c r="BJ165" s="40"/>
      <c r="BK165" s="40">
        <v>300</v>
      </c>
      <c r="BL165" s="40">
        <v>400</v>
      </c>
      <c r="BM165" s="40"/>
      <c r="BN165" s="40">
        <v>200</v>
      </c>
      <c r="BO165" s="40"/>
      <c r="BP165" s="41">
        <v>8000</v>
      </c>
    </row>
    <row r="166" spans="1:68" ht="15.75" thickBot="1" x14ac:dyDescent="0.3">
      <c r="A166" s="488" t="s">
        <v>518</v>
      </c>
      <c r="B166" s="489"/>
      <c r="C166" s="489"/>
      <c r="D166" s="489"/>
      <c r="E166" s="489"/>
      <c r="F166" s="489"/>
      <c r="G166" s="490"/>
      <c r="H166" s="490"/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0"/>
      <c r="V166" s="490"/>
      <c r="W166" s="490"/>
      <c r="X166" s="490"/>
      <c r="Y166" s="490"/>
      <c r="Z166" s="490"/>
      <c r="AA166" s="490"/>
      <c r="AB166" s="490"/>
      <c r="AC166" s="490"/>
      <c r="AD166" s="490"/>
      <c r="AE166" s="490"/>
      <c r="AF166" s="490"/>
      <c r="AG166" s="490"/>
      <c r="AH166" s="490"/>
      <c r="AI166" s="490"/>
      <c r="AJ166" s="490"/>
      <c r="AK166" s="490"/>
      <c r="AL166" s="490"/>
      <c r="AM166" s="490"/>
      <c r="AN166" s="490"/>
      <c r="AO166" s="490"/>
      <c r="AP166" s="490"/>
      <c r="AQ166" s="490"/>
      <c r="AR166" s="490"/>
      <c r="AS166" s="490"/>
      <c r="AT166" s="490"/>
      <c r="AU166" s="490"/>
      <c r="AV166" s="489"/>
      <c r="AW166" s="489"/>
      <c r="AX166" s="489"/>
      <c r="AY166" s="489"/>
      <c r="AZ166" s="489"/>
      <c r="BA166" s="489"/>
      <c r="BB166" s="489"/>
      <c r="BC166" s="489"/>
      <c r="BD166" s="489"/>
      <c r="BE166" s="489"/>
      <c r="BF166" s="489"/>
      <c r="BG166" s="489"/>
      <c r="BH166" s="489"/>
      <c r="BI166" s="489"/>
      <c r="BJ166" s="489"/>
      <c r="BK166" s="489"/>
      <c r="BL166" s="489"/>
      <c r="BM166" s="489"/>
      <c r="BN166" s="489"/>
      <c r="BO166" s="489"/>
      <c r="BP166" s="491"/>
    </row>
    <row r="167" spans="1:68" ht="15.75" thickBot="1" x14ac:dyDescent="0.3">
      <c r="A167" s="492" t="s">
        <v>510</v>
      </c>
      <c r="B167" s="493"/>
      <c r="C167" s="493"/>
      <c r="D167" s="493"/>
      <c r="E167" s="493"/>
      <c r="F167" s="494"/>
      <c r="G167" s="57"/>
      <c r="H167" s="51"/>
      <c r="I167" s="52"/>
      <c r="J167" s="52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3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4"/>
      <c r="AV167" s="30">
        <v>4400</v>
      </c>
      <c r="AW167" s="31">
        <v>3300</v>
      </c>
      <c r="AX167" s="31">
        <v>4500</v>
      </c>
      <c r="AY167" s="32">
        <v>6300</v>
      </c>
      <c r="AZ167" s="42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4"/>
    </row>
    <row r="168" spans="1:68" ht="15.75" thickBot="1" x14ac:dyDescent="0.3">
      <c r="A168" s="495" t="s">
        <v>519</v>
      </c>
      <c r="B168" s="496"/>
      <c r="C168" s="496"/>
      <c r="D168" s="496"/>
      <c r="E168" s="496"/>
      <c r="F168" s="496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497"/>
      <c r="W168" s="497"/>
      <c r="X168" s="497"/>
      <c r="Y168" s="497"/>
      <c r="Z168" s="497"/>
      <c r="AA168" s="497"/>
      <c r="AB168" s="497"/>
      <c r="AC168" s="497"/>
      <c r="AD168" s="497"/>
      <c r="AE168" s="497"/>
      <c r="AF168" s="497"/>
      <c r="AG168" s="497"/>
      <c r="AH168" s="497"/>
      <c r="AI168" s="497"/>
      <c r="AJ168" s="497"/>
      <c r="AK168" s="497"/>
      <c r="AL168" s="497"/>
      <c r="AM168" s="497"/>
      <c r="AN168" s="497"/>
      <c r="AO168" s="497"/>
      <c r="AP168" s="497"/>
      <c r="AQ168" s="497"/>
      <c r="AR168" s="497"/>
      <c r="AS168" s="497"/>
      <c r="AT168" s="497"/>
      <c r="AU168" s="497"/>
      <c r="AV168" s="496"/>
      <c r="AW168" s="496"/>
      <c r="AX168" s="496"/>
      <c r="AY168" s="496"/>
      <c r="AZ168" s="496"/>
      <c r="BA168" s="496"/>
      <c r="BB168" s="496"/>
      <c r="BC168" s="496"/>
      <c r="BD168" s="496"/>
      <c r="BE168" s="496"/>
      <c r="BF168" s="496"/>
      <c r="BG168" s="496"/>
      <c r="BH168" s="496"/>
      <c r="BI168" s="496"/>
      <c r="BJ168" s="496"/>
      <c r="BK168" s="496"/>
      <c r="BL168" s="496"/>
      <c r="BM168" s="496"/>
      <c r="BN168" s="496"/>
      <c r="BO168" s="496"/>
      <c r="BP168" s="498"/>
    </row>
    <row r="169" spans="1:68" ht="15.75" thickBot="1" x14ac:dyDescent="0.3">
      <c r="A169" s="509" t="s">
        <v>511</v>
      </c>
      <c r="B169" s="510"/>
      <c r="C169" s="510"/>
      <c r="D169" s="510"/>
      <c r="E169" s="510"/>
      <c r="F169" s="511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27"/>
      <c r="AW169" s="28"/>
      <c r="AX169" s="28"/>
      <c r="AY169" s="29"/>
      <c r="AZ169" s="45">
        <v>100</v>
      </c>
      <c r="BA169" s="46"/>
      <c r="BB169" s="46"/>
      <c r="BC169" s="46"/>
      <c r="BD169" s="46"/>
      <c r="BE169" s="46">
        <v>320</v>
      </c>
      <c r="BF169" s="46"/>
      <c r="BG169" s="46">
        <v>190</v>
      </c>
      <c r="BH169" s="46"/>
      <c r="BI169" s="46"/>
      <c r="BJ169" s="46"/>
      <c r="BK169" s="46">
        <v>1100</v>
      </c>
      <c r="BL169" s="46">
        <v>170</v>
      </c>
      <c r="BM169" s="46"/>
      <c r="BN169" s="46"/>
      <c r="BO169" s="46"/>
      <c r="BP169" s="47">
        <v>400</v>
      </c>
    </row>
    <row r="170" spans="1:68" ht="15.75" thickBot="1" x14ac:dyDescent="0.3">
      <c r="A170" s="499" t="s">
        <v>520</v>
      </c>
      <c r="B170" s="500"/>
      <c r="C170" s="500"/>
      <c r="D170" s="500"/>
      <c r="E170" s="500"/>
      <c r="F170" s="500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501"/>
      <c r="Y170" s="501"/>
      <c r="Z170" s="501"/>
      <c r="AA170" s="501"/>
      <c r="AB170" s="501"/>
      <c r="AC170" s="501"/>
      <c r="AD170" s="501"/>
      <c r="AE170" s="501"/>
      <c r="AF170" s="501"/>
      <c r="AG170" s="501"/>
      <c r="AH170" s="501"/>
      <c r="AI170" s="501"/>
      <c r="AJ170" s="501"/>
      <c r="AK170" s="501"/>
      <c r="AL170" s="501"/>
      <c r="AM170" s="501"/>
      <c r="AN170" s="501"/>
      <c r="AO170" s="501"/>
      <c r="AP170" s="501"/>
      <c r="AQ170" s="501"/>
      <c r="AR170" s="501"/>
      <c r="AS170" s="501"/>
      <c r="AT170" s="501"/>
      <c r="AU170" s="501"/>
      <c r="AV170" s="500"/>
      <c r="AW170" s="500"/>
      <c r="AX170" s="500"/>
      <c r="AY170" s="500"/>
      <c r="AZ170" s="500"/>
      <c r="BA170" s="500"/>
      <c r="BB170" s="500"/>
      <c r="BC170" s="500"/>
      <c r="BD170" s="500"/>
      <c r="BE170" s="500"/>
      <c r="BF170" s="500"/>
      <c r="BG170" s="500"/>
      <c r="BH170" s="500"/>
      <c r="BI170" s="500"/>
      <c r="BJ170" s="500"/>
      <c r="BK170" s="500"/>
      <c r="BL170" s="500"/>
      <c r="BM170" s="500"/>
      <c r="BN170" s="500"/>
      <c r="BO170" s="500"/>
      <c r="BP170" s="502"/>
    </row>
    <row r="171" spans="1:68" ht="15.75" thickBot="1" x14ac:dyDescent="0.3">
      <c r="A171" s="503" t="s">
        <v>512</v>
      </c>
      <c r="B171" s="504"/>
      <c r="C171" s="504"/>
      <c r="D171" s="504"/>
      <c r="E171" s="504"/>
      <c r="F171" s="505"/>
      <c r="G171" s="34"/>
      <c r="H171" s="21"/>
      <c r="I171" s="22"/>
      <c r="J171" s="22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3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33"/>
      <c r="AV171" s="35">
        <v>180</v>
      </c>
      <c r="AW171" s="36">
        <v>120</v>
      </c>
      <c r="AX171" s="37"/>
      <c r="AY171" s="38"/>
      <c r="AZ171" s="48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8"/>
    </row>
    <row r="173" spans="1:68" x14ac:dyDescent="0.25">
      <c r="B173" s="5" t="s">
        <v>513</v>
      </c>
    </row>
    <row r="174" spans="1:68" x14ac:dyDescent="0.25">
      <c r="B174" s="17" t="s">
        <v>514</v>
      </c>
      <c r="AW174" t="s">
        <v>515</v>
      </c>
      <c r="BB174" t="s">
        <v>516</v>
      </c>
    </row>
  </sheetData>
  <mergeCells count="580">
    <mergeCell ref="B4:F4"/>
    <mergeCell ref="A164:BP164"/>
    <mergeCell ref="A166:BP166"/>
    <mergeCell ref="A167:F167"/>
    <mergeCell ref="A168:BP168"/>
    <mergeCell ref="A170:BP170"/>
    <mergeCell ref="A171:F171"/>
    <mergeCell ref="A165:F165"/>
    <mergeCell ref="A169:F169"/>
    <mergeCell ref="BA76:BA78"/>
    <mergeCell ref="BB76:BB78"/>
    <mergeCell ref="BC76:BC78"/>
    <mergeCell ref="BD76:BD78"/>
    <mergeCell ref="BE76:BE78"/>
    <mergeCell ref="BF76:BF78"/>
    <mergeCell ref="BG76:BG78"/>
    <mergeCell ref="BH76:BH78"/>
    <mergeCell ref="BI76:BI78"/>
    <mergeCell ref="BJ76:BJ78"/>
    <mergeCell ref="BK76:BK78"/>
    <mergeCell ref="BL76:BL78"/>
    <mergeCell ref="BM76:BM78"/>
    <mergeCell ref="BN76:BN78"/>
    <mergeCell ref="BO76:BO78"/>
    <mergeCell ref="AY113:AY114"/>
    <mergeCell ref="AV76:AV78"/>
    <mergeCell ref="AW76:AW78"/>
    <mergeCell ref="AX76:AX78"/>
    <mergeCell ref="BP76:BP78"/>
    <mergeCell ref="BJ8:BJ9"/>
    <mergeCell ref="BK8:BK9"/>
    <mergeCell ref="BL8:BL9"/>
    <mergeCell ref="BM8:BM9"/>
    <mergeCell ref="BN8:BN9"/>
    <mergeCell ref="BO8:BO9"/>
    <mergeCell ref="BP8:BP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AV8:AV9"/>
    <mergeCell ref="AW8:AW9"/>
    <mergeCell ref="AX8:AX9"/>
    <mergeCell ref="AY8:AY9"/>
    <mergeCell ref="AZ76:AZ78"/>
    <mergeCell ref="AU145:AU146"/>
    <mergeCell ref="AT118:AT119"/>
    <mergeCell ref="AU118:AU119"/>
    <mergeCell ref="AR102:AR103"/>
    <mergeCell ref="AS102:AS103"/>
    <mergeCell ref="AT102:AT103"/>
    <mergeCell ref="AU102:AU103"/>
    <mergeCell ref="AT110:AT112"/>
    <mergeCell ref="AU110:AU112"/>
    <mergeCell ref="AV110:AV112"/>
    <mergeCell ref="AW110:AW112"/>
    <mergeCell ref="AX110:AX112"/>
    <mergeCell ref="AY110:AY112"/>
    <mergeCell ref="AR113:AR114"/>
    <mergeCell ref="AS113:AS114"/>
    <mergeCell ref="AT113:AT114"/>
    <mergeCell ref="AU113:AU114"/>
    <mergeCell ref="AV113:AV114"/>
    <mergeCell ref="AX113:AX114"/>
    <mergeCell ref="AZ8:AZ9"/>
    <mergeCell ref="AY76:AY78"/>
    <mergeCell ref="AW113:AW114"/>
    <mergeCell ref="AS5:AS7"/>
    <mergeCell ref="AR110:AR112"/>
    <mergeCell ref="AS110:AS112"/>
    <mergeCell ref="AR118:AR119"/>
    <mergeCell ref="AS118:AS119"/>
    <mergeCell ref="AP27:AP28"/>
    <mergeCell ref="AP71:AP72"/>
    <mergeCell ref="AT5:AT7"/>
    <mergeCell ref="AU5:AU7"/>
    <mergeCell ref="AR83:AR84"/>
    <mergeCell ref="AS83:AS84"/>
    <mergeCell ref="AT83:AT84"/>
    <mergeCell ref="AU83:AU84"/>
    <mergeCell ref="AT76:AT78"/>
    <mergeCell ref="AU76:AU78"/>
    <mergeCell ref="AP102:AP103"/>
    <mergeCell ref="AU13:AU15"/>
    <mergeCell ref="AR71:AR72"/>
    <mergeCell ref="AS71:AS72"/>
    <mergeCell ref="AT71:AT72"/>
    <mergeCell ref="AU71:AU72"/>
    <mergeCell ref="AS99:AS100"/>
    <mergeCell ref="AT99:AT100"/>
    <mergeCell ref="AU99:AU100"/>
    <mergeCell ref="AS145:AS146"/>
    <mergeCell ref="AT145:AT146"/>
    <mergeCell ref="AS10:AS11"/>
    <mergeCell ref="AT10:AT11"/>
    <mergeCell ref="AU10:AU11"/>
    <mergeCell ref="AN13:AN15"/>
    <mergeCell ref="AO13:AO15"/>
    <mergeCell ref="AP13:AP15"/>
    <mergeCell ref="AQ13:AQ15"/>
    <mergeCell ref="AR13:AR15"/>
    <mergeCell ref="AS13:AS15"/>
    <mergeCell ref="AT13:AT15"/>
    <mergeCell ref="AP118:AP119"/>
    <mergeCell ref="AQ118:AQ119"/>
    <mergeCell ref="AQ110:AQ112"/>
    <mergeCell ref="AP113:AP114"/>
    <mergeCell ref="AQ113:AQ114"/>
    <mergeCell ref="AP99:AP100"/>
    <mergeCell ref="AP76:AP78"/>
    <mergeCell ref="AQ76:AQ78"/>
    <mergeCell ref="AR76:AR78"/>
    <mergeCell ref="AS76:AS78"/>
    <mergeCell ref="AP83:AP84"/>
    <mergeCell ref="AQ83:AQ84"/>
    <mergeCell ref="AN145:AN146"/>
    <mergeCell ref="AO145:AO146"/>
    <mergeCell ref="AP145:AP146"/>
    <mergeCell ref="AQ145:AQ146"/>
    <mergeCell ref="AR145:AR146"/>
    <mergeCell ref="AN8:AN9"/>
    <mergeCell ref="AO8:AO9"/>
    <mergeCell ref="AP8:AP9"/>
    <mergeCell ref="AQ8:AQ9"/>
    <mergeCell ref="AN27:AN28"/>
    <mergeCell ref="AN76:AN78"/>
    <mergeCell ref="AN83:AN84"/>
    <mergeCell ref="AN102:AN103"/>
    <mergeCell ref="AN110:AN112"/>
    <mergeCell ref="AN113:AN114"/>
    <mergeCell ref="AN118:AN119"/>
    <mergeCell ref="AQ71:AQ72"/>
    <mergeCell ref="AQ102:AQ103"/>
    <mergeCell ref="AR99:AR100"/>
    <mergeCell ref="AR8:AR9"/>
    <mergeCell ref="AO113:AO114"/>
    <mergeCell ref="AP110:AP112"/>
    <mergeCell ref="AQ27:AQ28"/>
    <mergeCell ref="AR27:AR28"/>
    <mergeCell ref="V99:V100"/>
    <mergeCell ref="AN5:AN7"/>
    <mergeCell ref="AO5:AO7"/>
    <mergeCell ref="AP5:AP7"/>
    <mergeCell ref="AQ5:AQ7"/>
    <mergeCell ref="AR5:AR7"/>
    <mergeCell ref="AN10:AN11"/>
    <mergeCell ref="AO10:AO11"/>
    <mergeCell ref="AP10:AP11"/>
    <mergeCell ref="AQ10:AQ11"/>
    <mergeCell ref="AR10:AR11"/>
    <mergeCell ref="AA99:AA100"/>
    <mergeCell ref="AB99:AB100"/>
    <mergeCell ref="AC99:AC100"/>
    <mergeCell ref="AD99:AD100"/>
    <mergeCell ref="AE99:AE100"/>
    <mergeCell ref="AH99:AH100"/>
    <mergeCell ref="AL99:AL100"/>
    <mergeCell ref="AM99:AM100"/>
    <mergeCell ref="AO99:AO100"/>
    <mergeCell ref="AA76:AA78"/>
    <mergeCell ref="AB76:AB78"/>
    <mergeCell ref="AC76:AC78"/>
    <mergeCell ref="AD76:AD78"/>
    <mergeCell ref="U102:U103"/>
    <mergeCell ref="U110:U112"/>
    <mergeCell ref="U113:U114"/>
    <mergeCell ref="V110:V112"/>
    <mergeCell ref="W110:W112"/>
    <mergeCell ref="X110:X112"/>
    <mergeCell ref="Y110:Y112"/>
    <mergeCell ref="Z110:Z112"/>
    <mergeCell ref="V102:V103"/>
    <mergeCell ref="W102:W103"/>
    <mergeCell ref="X102:X103"/>
    <mergeCell ref="Y102:Y103"/>
    <mergeCell ref="Z102:Z103"/>
    <mergeCell ref="J88:J90"/>
    <mergeCell ref="J83:J87"/>
    <mergeCell ref="J74:J75"/>
    <mergeCell ref="J76:J79"/>
    <mergeCell ref="J71:J72"/>
    <mergeCell ref="J96:J98"/>
    <mergeCell ref="J113:J116"/>
    <mergeCell ref="J110:J112"/>
    <mergeCell ref="J18:J23"/>
    <mergeCell ref="J81:J82"/>
    <mergeCell ref="J99:J101"/>
    <mergeCell ref="J102:J103"/>
    <mergeCell ref="J104:J106"/>
    <mergeCell ref="J107:J109"/>
    <mergeCell ref="J65:J69"/>
    <mergeCell ref="AA145:AA146"/>
    <mergeCell ref="AB145:AB146"/>
    <mergeCell ref="AC145:AC146"/>
    <mergeCell ref="AD145:AD146"/>
    <mergeCell ref="AD113:AD114"/>
    <mergeCell ref="V113:V114"/>
    <mergeCell ref="W113:W114"/>
    <mergeCell ref="X113:X114"/>
    <mergeCell ref="Y113:Y114"/>
    <mergeCell ref="Z113:Z114"/>
    <mergeCell ref="Z118:Z119"/>
    <mergeCell ref="Z145:Z146"/>
    <mergeCell ref="AA113:AA114"/>
    <mergeCell ref="AB113:AB114"/>
    <mergeCell ref="AC113:AC114"/>
    <mergeCell ref="AA118:AA119"/>
    <mergeCell ref="AB118:AB119"/>
    <mergeCell ref="AC118:AC119"/>
    <mergeCell ref="AD118:AD119"/>
    <mergeCell ref="AE145:AE146"/>
    <mergeCell ref="AH145:AH146"/>
    <mergeCell ref="AL145:AL146"/>
    <mergeCell ref="AM145:AM146"/>
    <mergeCell ref="AG5:AG7"/>
    <mergeCell ref="AG8:AG9"/>
    <mergeCell ref="AG10:AG11"/>
    <mergeCell ref="AG13:AG15"/>
    <mergeCell ref="AG27:AG28"/>
    <mergeCell ref="AE113:AE114"/>
    <mergeCell ref="AH113:AH114"/>
    <mergeCell ref="AL113:AL114"/>
    <mergeCell ref="AM113:AM114"/>
    <mergeCell ref="AM10:AM11"/>
    <mergeCell ref="AG118:AG119"/>
    <mergeCell ref="AG145:AG146"/>
    <mergeCell ref="AI5:AI7"/>
    <mergeCell ref="AJ5:AJ7"/>
    <mergeCell ref="AI8:AI9"/>
    <mergeCell ref="AJ8:AJ9"/>
    <mergeCell ref="AI10:AI11"/>
    <mergeCell ref="AJ10:AJ11"/>
    <mergeCell ref="AI13:AI15"/>
    <mergeCell ref="AJ13:AJ15"/>
    <mergeCell ref="AA110:AA112"/>
    <mergeCell ref="AB110:AB112"/>
    <mergeCell ref="AC110:AC112"/>
    <mergeCell ref="AI102:AI103"/>
    <mergeCell ref="AJ102:AJ103"/>
    <mergeCell ref="AI110:AI112"/>
    <mergeCell ref="AJ110:AJ112"/>
    <mergeCell ref="AI113:AI114"/>
    <mergeCell ref="AJ113:AJ114"/>
    <mergeCell ref="AG102:AG103"/>
    <mergeCell ref="AG110:AG112"/>
    <mergeCell ref="AG113:AG114"/>
    <mergeCell ref="AA102:AA103"/>
    <mergeCell ref="AD110:AD112"/>
    <mergeCell ref="AE110:AE112"/>
    <mergeCell ref="AF102:AF103"/>
    <mergeCell ref="AB102:AB103"/>
    <mergeCell ref="AC102:AC103"/>
    <mergeCell ref="AD102:AD103"/>
    <mergeCell ref="AE102:AE103"/>
    <mergeCell ref="AH102:AH103"/>
    <mergeCell ref="AE118:AE119"/>
    <mergeCell ref="AH118:AH119"/>
    <mergeCell ref="AL118:AL119"/>
    <mergeCell ref="AM118:AM119"/>
    <mergeCell ref="AO118:AO119"/>
    <mergeCell ref="AH110:AH112"/>
    <mergeCell ref="AL110:AL112"/>
    <mergeCell ref="AM110:AM112"/>
    <mergeCell ref="AO110:AO112"/>
    <mergeCell ref="AF110:AF112"/>
    <mergeCell ref="AA83:AA84"/>
    <mergeCell ref="AB83:AB84"/>
    <mergeCell ref="AC83:AC84"/>
    <mergeCell ref="AD83:AD84"/>
    <mergeCell ref="AE83:AE84"/>
    <mergeCell ref="AH83:AH84"/>
    <mergeCell ref="AL83:AL84"/>
    <mergeCell ref="AM83:AM84"/>
    <mergeCell ref="AO83:AO84"/>
    <mergeCell ref="AI83:AI84"/>
    <mergeCell ref="AJ83:AJ84"/>
    <mergeCell ref="AG83:AG84"/>
    <mergeCell ref="AE76:AE78"/>
    <mergeCell ref="AH76:AH78"/>
    <mergeCell ref="AL76:AL78"/>
    <mergeCell ref="AM76:AM78"/>
    <mergeCell ref="AO76:AO78"/>
    <mergeCell ref="AI76:AI78"/>
    <mergeCell ref="AJ76:AJ78"/>
    <mergeCell ref="AG76:AG78"/>
    <mergeCell ref="AA71:AA72"/>
    <mergeCell ref="AB71:AB72"/>
    <mergeCell ref="AC71:AC72"/>
    <mergeCell ref="AD71:AD72"/>
    <mergeCell ref="AE71:AE72"/>
    <mergeCell ref="AH71:AH72"/>
    <mergeCell ref="AL71:AL72"/>
    <mergeCell ref="AM71:AM72"/>
    <mergeCell ref="AO71:AO72"/>
    <mergeCell ref="AN71:AN72"/>
    <mergeCell ref="AI71:AI72"/>
    <mergeCell ref="AJ71:AJ72"/>
    <mergeCell ref="AG71:AG72"/>
    <mergeCell ref="AA27:AA28"/>
    <mergeCell ref="AB27:AB28"/>
    <mergeCell ref="AC27:AC28"/>
    <mergeCell ref="AD27:AD28"/>
    <mergeCell ref="AE27:AE28"/>
    <mergeCell ref="AH27:AH28"/>
    <mergeCell ref="AL27:AL28"/>
    <mergeCell ref="AM27:AM28"/>
    <mergeCell ref="AO27:AO28"/>
    <mergeCell ref="AI27:AI28"/>
    <mergeCell ref="AJ27:AJ28"/>
    <mergeCell ref="AA13:AA15"/>
    <mergeCell ref="AB13:AB15"/>
    <mergeCell ref="AC13:AC15"/>
    <mergeCell ref="AD13:AD15"/>
    <mergeCell ref="AE13:AE15"/>
    <mergeCell ref="AH13:AH15"/>
    <mergeCell ref="AL13:AL15"/>
    <mergeCell ref="AM13:AM15"/>
    <mergeCell ref="AA5:AA7"/>
    <mergeCell ref="AB5:AB7"/>
    <mergeCell ref="AC5:AC7"/>
    <mergeCell ref="AD5:AD7"/>
    <mergeCell ref="AE5:AE7"/>
    <mergeCell ref="AH5:AH7"/>
    <mergeCell ref="AL5:AL7"/>
    <mergeCell ref="AM5:AM7"/>
    <mergeCell ref="AA8:AA9"/>
    <mergeCell ref="AB8:AB9"/>
    <mergeCell ref="AC8:AC9"/>
    <mergeCell ref="AD8:AD9"/>
    <mergeCell ref="AE8:AE9"/>
    <mergeCell ref="AH8:AH9"/>
    <mergeCell ref="AL8:AL9"/>
    <mergeCell ref="AM8:AM9"/>
    <mergeCell ref="AA10:AA11"/>
    <mergeCell ref="AB10:AB11"/>
    <mergeCell ref="AC10:AC11"/>
    <mergeCell ref="AD10:AD11"/>
    <mergeCell ref="AE10:AE11"/>
    <mergeCell ref="AH10:AH11"/>
    <mergeCell ref="AL10:AL11"/>
    <mergeCell ref="E1:F1"/>
    <mergeCell ref="O46:O47"/>
    <mergeCell ref="P46:P47"/>
    <mergeCell ref="R46:R47"/>
    <mergeCell ref="S46:S47"/>
    <mergeCell ref="Q46:Q47"/>
    <mergeCell ref="I46:I49"/>
    <mergeCell ref="O40:O41"/>
    <mergeCell ref="P40:P41"/>
    <mergeCell ref="Q40:Q41"/>
    <mergeCell ref="R40:R41"/>
    <mergeCell ref="S40:S41"/>
    <mergeCell ref="I33:I35"/>
    <mergeCell ref="I31:I32"/>
    <mergeCell ref="Q27:Q28"/>
    <mergeCell ref="R27:R28"/>
    <mergeCell ref="Y27:Y28"/>
    <mergeCell ref="I91:I93"/>
    <mergeCell ref="T99:T100"/>
    <mergeCell ref="T118:T119"/>
    <mergeCell ref="T110:T112"/>
    <mergeCell ref="T102:T103"/>
    <mergeCell ref="O129:O130"/>
    <mergeCell ref="P129:P130"/>
    <mergeCell ref="Q129:Q130"/>
    <mergeCell ref="R129:R130"/>
    <mergeCell ref="S129:S130"/>
    <mergeCell ref="T113:T114"/>
    <mergeCell ref="J125:J126"/>
    <mergeCell ref="I96:I98"/>
    <mergeCell ref="I118:I124"/>
    <mergeCell ref="I99:I101"/>
    <mergeCell ref="J91:J93"/>
    <mergeCell ref="I88:I90"/>
    <mergeCell ref="I83:I87"/>
    <mergeCell ref="I74:I75"/>
    <mergeCell ref="I76:I79"/>
    <mergeCell ref="I81:I82"/>
    <mergeCell ref="I71:I72"/>
    <mergeCell ref="S27:S28"/>
    <mergeCell ref="X27:X28"/>
    <mergeCell ref="U71:U72"/>
    <mergeCell ref="U76:U78"/>
    <mergeCell ref="U83:U84"/>
    <mergeCell ref="X71:X72"/>
    <mergeCell ref="J46:J49"/>
    <mergeCell ref="J27:J30"/>
    <mergeCell ref="W71:W72"/>
    <mergeCell ref="I27:I30"/>
    <mergeCell ref="N27:N28"/>
    <mergeCell ref="O27:O28"/>
    <mergeCell ref="P27:P28"/>
    <mergeCell ref="I36:I39"/>
    <mergeCell ref="N46:N47"/>
    <mergeCell ref="I40:I44"/>
    <mergeCell ref="N40:N41"/>
    <mergeCell ref="I59:I62"/>
    <mergeCell ref="A99:A100"/>
    <mergeCell ref="H99:H100"/>
    <mergeCell ref="I113:I116"/>
    <mergeCell ref="I102:I103"/>
    <mergeCell ref="I104:I106"/>
    <mergeCell ref="I107:I109"/>
    <mergeCell ref="A145:A146"/>
    <mergeCell ref="H145:H146"/>
    <mergeCell ref="I145:I149"/>
    <mergeCell ref="A118:A119"/>
    <mergeCell ref="H118:H119"/>
    <mergeCell ref="A113:A114"/>
    <mergeCell ref="H113:H114"/>
    <mergeCell ref="I110:I112"/>
    <mergeCell ref="A110:A112"/>
    <mergeCell ref="H110:H112"/>
    <mergeCell ref="A102:A103"/>
    <mergeCell ref="H102:H103"/>
    <mergeCell ref="T145:T146"/>
    <mergeCell ref="V145:V146"/>
    <mergeCell ref="V118:V119"/>
    <mergeCell ref="W118:W119"/>
    <mergeCell ref="X118:X119"/>
    <mergeCell ref="Y118:Y119"/>
    <mergeCell ref="I127:I130"/>
    <mergeCell ref="W145:W146"/>
    <mergeCell ref="X145:X146"/>
    <mergeCell ref="Y145:Y146"/>
    <mergeCell ref="J127:J130"/>
    <mergeCell ref="J118:J124"/>
    <mergeCell ref="J145:J149"/>
    <mergeCell ref="I142:I144"/>
    <mergeCell ref="N129:N130"/>
    <mergeCell ref="I125:I126"/>
    <mergeCell ref="I136:I141"/>
    <mergeCell ref="U118:U119"/>
    <mergeCell ref="U145:U146"/>
    <mergeCell ref="J142:J144"/>
    <mergeCell ref="J136:J141"/>
    <mergeCell ref="W5:W7"/>
    <mergeCell ref="X5:X7"/>
    <mergeCell ref="Y5:Y7"/>
    <mergeCell ref="Z5:Z7"/>
    <mergeCell ref="A8:A9"/>
    <mergeCell ref="H8:H9"/>
    <mergeCell ref="T8:T9"/>
    <mergeCell ref="V8:V9"/>
    <mergeCell ref="W8:W9"/>
    <mergeCell ref="X8:X9"/>
    <mergeCell ref="Y8:Y9"/>
    <mergeCell ref="Z8:Z9"/>
    <mergeCell ref="H5:H7"/>
    <mergeCell ref="I5:I9"/>
    <mergeCell ref="T5:T7"/>
    <mergeCell ref="V5:V7"/>
    <mergeCell ref="U5:U7"/>
    <mergeCell ref="U8:U9"/>
    <mergeCell ref="J5:J9"/>
    <mergeCell ref="X10:X11"/>
    <mergeCell ref="Y10:Y11"/>
    <mergeCell ref="Z10:Z11"/>
    <mergeCell ref="V13:V14"/>
    <mergeCell ref="W13:W14"/>
    <mergeCell ref="X13:X14"/>
    <mergeCell ref="Y13:Y14"/>
    <mergeCell ref="Z13:Z14"/>
    <mergeCell ref="P13:P14"/>
    <mergeCell ref="Q13:Q14"/>
    <mergeCell ref="R13:R14"/>
    <mergeCell ref="S13:S14"/>
    <mergeCell ref="T13:T14"/>
    <mergeCell ref="U10:U11"/>
    <mergeCell ref="U13:U14"/>
    <mergeCell ref="T71:T72"/>
    <mergeCell ref="V71:V72"/>
    <mergeCell ref="A10:A11"/>
    <mergeCell ref="H10:H11"/>
    <mergeCell ref="I10:I12"/>
    <mergeCell ref="T10:T11"/>
    <mergeCell ref="V10:V11"/>
    <mergeCell ref="W10:W11"/>
    <mergeCell ref="H13:H14"/>
    <mergeCell ref="H16:H17"/>
    <mergeCell ref="I13:I17"/>
    <mergeCell ref="N13:N14"/>
    <mergeCell ref="O13:O14"/>
    <mergeCell ref="J13:J17"/>
    <mergeCell ref="J10:J12"/>
    <mergeCell ref="X76:X78"/>
    <mergeCell ref="Y76:Y78"/>
    <mergeCell ref="Z76:Z78"/>
    <mergeCell ref="I24:I26"/>
    <mergeCell ref="J24:J26"/>
    <mergeCell ref="Y71:Y72"/>
    <mergeCell ref="Z71:Z72"/>
    <mergeCell ref="A13:A15"/>
    <mergeCell ref="I18:I23"/>
    <mergeCell ref="Z27:Z28"/>
    <mergeCell ref="H27:H28"/>
    <mergeCell ref="A27:A28"/>
    <mergeCell ref="I63:I64"/>
    <mergeCell ref="I55:I58"/>
    <mergeCell ref="I50:I54"/>
    <mergeCell ref="I65:I69"/>
    <mergeCell ref="J36:J39"/>
    <mergeCell ref="J40:J44"/>
    <mergeCell ref="J59:J62"/>
    <mergeCell ref="J63:J64"/>
    <mergeCell ref="J33:J35"/>
    <mergeCell ref="J31:J32"/>
    <mergeCell ref="J55:J58"/>
    <mergeCell ref="J50:J54"/>
    <mergeCell ref="W99:W100"/>
    <mergeCell ref="X99:X100"/>
    <mergeCell ref="Y99:Y100"/>
    <mergeCell ref="Z99:Z100"/>
    <mergeCell ref="B1:B2"/>
    <mergeCell ref="A6:A7"/>
    <mergeCell ref="U99:U100"/>
    <mergeCell ref="AN99:AN100"/>
    <mergeCell ref="AQ99:AQ100"/>
    <mergeCell ref="A71:A72"/>
    <mergeCell ref="H71:H72"/>
    <mergeCell ref="A83:A84"/>
    <mergeCell ref="H83:H84"/>
    <mergeCell ref="T83:T84"/>
    <mergeCell ref="V83:V84"/>
    <mergeCell ref="W83:W84"/>
    <mergeCell ref="X83:X84"/>
    <mergeCell ref="Y83:Y84"/>
    <mergeCell ref="Z83:Z84"/>
    <mergeCell ref="A76:A78"/>
    <mergeCell ref="H76:H78"/>
    <mergeCell ref="T76:T78"/>
    <mergeCell ref="V76:V78"/>
    <mergeCell ref="W76:W78"/>
    <mergeCell ref="AF5:AF7"/>
    <mergeCell ref="AF8:AF9"/>
    <mergeCell ref="AF10:AF11"/>
    <mergeCell ref="AF13:AF15"/>
    <mergeCell ref="AF27:AF28"/>
    <mergeCell ref="AF71:AF72"/>
    <mergeCell ref="AF76:AF78"/>
    <mergeCell ref="AF83:AF84"/>
    <mergeCell ref="AF99:AF100"/>
    <mergeCell ref="AS27:AS28"/>
    <mergeCell ref="AT27:AT28"/>
    <mergeCell ref="AU27:AU28"/>
    <mergeCell ref="AS8:AS9"/>
    <mergeCell ref="AT8:AT9"/>
    <mergeCell ref="AU8:AU9"/>
    <mergeCell ref="AF113:AF114"/>
    <mergeCell ref="AF118:AF119"/>
    <mergeCell ref="AF145:AF146"/>
    <mergeCell ref="AK102:AK103"/>
    <mergeCell ref="AK110:AK112"/>
    <mergeCell ref="AK113:AK114"/>
    <mergeCell ref="AK118:AK119"/>
    <mergeCell ref="AK145:AK146"/>
    <mergeCell ref="AI99:AI100"/>
    <mergeCell ref="AJ99:AJ100"/>
    <mergeCell ref="AI118:AI119"/>
    <mergeCell ref="AJ118:AJ119"/>
    <mergeCell ref="AI145:AI146"/>
    <mergeCell ref="AJ145:AJ146"/>
    <mergeCell ref="AG99:AG100"/>
    <mergeCell ref="AL102:AL103"/>
    <mergeCell ref="AM102:AM103"/>
    <mergeCell ref="AO102:AO103"/>
    <mergeCell ref="AK5:AK7"/>
    <mergeCell ref="AK8:AK9"/>
    <mergeCell ref="AK10:AK11"/>
    <mergeCell ref="AK13:AK15"/>
    <mergeCell ref="AK27:AK28"/>
    <mergeCell ref="AK71:AK72"/>
    <mergeCell ref="AK76:AK78"/>
    <mergeCell ref="AK83:AK84"/>
    <mergeCell ref="AK99:AK100"/>
  </mergeCells>
  <pageMargins left="0.25" right="0.25" top="0.75" bottom="0.75" header="0.3" footer="0.3"/>
  <pageSetup paperSize="8" scale="75" orientation="portrait" horizontalDpi="300" verticalDpi="300" r:id="rId1"/>
  <headerFooter>
    <oddFooter>&amp;L&amp;"-,Bold"&amp;8PO143 1717-001 &amp;"-,Regular"Full Results&amp;C&amp;8RENASCOR RESOURCES: Baseline Soil Survey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1"/>
  <sheetViews>
    <sheetView tabSelected="1" zoomScale="70" zoomScaleNormal="70" workbookViewId="0">
      <pane ySplit="1" topLeftCell="A2" activePane="bottomLeft" state="frozen"/>
      <selection pane="bottomLeft" activeCell="G8" sqref="G8"/>
    </sheetView>
  </sheetViews>
  <sheetFormatPr defaultRowHeight="15" x14ac:dyDescent="0.25"/>
  <cols>
    <col min="1" max="1" width="9.140625" style="6"/>
    <col min="2" max="2" width="9.140625" customWidth="1"/>
    <col min="3" max="3" width="13.28515625" customWidth="1"/>
    <col min="4" max="4" width="13" customWidth="1"/>
    <col min="5" max="6" width="9.140625" customWidth="1"/>
    <col min="7" max="7" width="18.85546875" customWidth="1"/>
    <col min="8" max="8" width="9.140625" style="344" customWidth="1"/>
    <col min="9" max="9" width="9.140625" customWidth="1"/>
    <col min="10" max="10" width="9.140625" style="14" customWidth="1"/>
    <col min="11" max="11" width="10.140625" customWidth="1"/>
    <col min="12" max="12" width="9.140625" hidden="1" customWidth="1"/>
    <col min="13" max="13" width="10.5703125" hidden="1" customWidth="1"/>
    <col min="14" max="19" width="9.140625" hidden="1" customWidth="1"/>
    <col min="25" max="25" width="9.7109375" customWidth="1"/>
    <col min="32" max="37" width="9.140625" customWidth="1"/>
    <col min="40" max="40" width="9.140625" style="7"/>
  </cols>
  <sheetData>
    <row r="1" spans="1:48" ht="33.75" customHeight="1" x14ac:dyDescent="0.25">
      <c r="A1" s="63" t="s">
        <v>378</v>
      </c>
      <c r="B1" s="423" t="s">
        <v>101</v>
      </c>
      <c r="C1" s="66" t="s">
        <v>16</v>
      </c>
      <c r="D1" s="66" t="s">
        <v>17</v>
      </c>
      <c r="E1" s="405" t="s">
        <v>93</v>
      </c>
      <c r="F1" s="460"/>
      <c r="G1" s="333" t="s">
        <v>92</v>
      </c>
      <c r="H1" s="13" t="s">
        <v>102</v>
      </c>
      <c r="I1" s="323" t="s">
        <v>121</v>
      </c>
      <c r="J1" s="13" t="s">
        <v>352</v>
      </c>
      <c r="K1" s="323" t="s">
        <v>162</v>
      </c>
      <c r="L1" s="323" t="s">
        <v>113</v>
      </c>
      <c r="M1" s="276" t="s">
        <v>114</v>
      </c>
      <c r="N1" s="274" t="s">
        <v>139</v>
      </c>
      <c r="O1" s="319" t="s">
        <v>96</v>
      </c>
      <c r="P1" s="319" t="s">
        <v>97</v>
      </c>
      <c r="Q1" s="319" t="s">
        <v>112</v>
      </c>
      <c r="R1" s="319" t="s">
        <v>98</v>
      </c>
      <c r="S1" s="276" t="s">
        <v>99</v>
      </c>
      <c r="T1" s="274" t="s">
        <v>399</v>
      </c>
      <c r="U1" s="18" t="s">
        <v>351</v>
      </c>
      <c r="V1" s="323" t="s">
        <v>400</v>
      </c>
      <c r="W1" s="323" t="s">
        <v>401</v>
      </c>
      <c r="X1" s="18" t="s">
        <v>411</v>
      </c>
      <c r="Y1" s="338" t="s">
        <v>100</v>
      </c>
      <c r="Z1" s="13" t="s">
        <v>463</v>
      </c>
      <c r="AA1" s="319" t="s">
        <v>344</v>
      </c>
      <c r="AB1" s="319" t="s">
        <v>345</v>
      </c>
      <c r="AC1" s="319" t="s">
        <v>346</v>
      </c>
      <c r="AD1" s="319" t="s">
        <v>347</v>
      </c>
      <c r="AE1" s="69" t="s">
        <v>348</v>
      </c>
      <c r="AF1" s="328" t="s">
        <v>346</v>
      </c>
      <c r="AG1" s="69" t="s">
        <v>345</v>
      </c>
      <c r="AH1" s="328" t="s">
        <v>372</v>
      </c>
      <c r="AI1" s="323" t="s">
        <v>413</v>
      </c>
      <c r="AJ1" s="13" t="s">
        <v>461</v>
      </c>
      <c r="AK1" s="13" t="s">
        <v>464</v>
      </c>
      <c r="AL1" s="13" t="s">
        <v>409</v>
      </c>
      <c r="AM1" s="13" t="s">
        <v>422</v>
      </c>
      <c r="AN1" s="13" t="s">
        <v>569</v>
      </c>
      <c r="AO1" s="13" t="s">
        <v>415</v>
      </c>
      <c r="AP1" s="319" t="s">
        <v>384</v>
      </c>
      <c r="AQ1" s="319" t="s">
        <v>385</v>
      </c>
      <c r="AR1" s="323" t="s">
        <v>407</v>
      </c>
      <c r="AS1" s="13" t="s">
        <v>417</v>
      </c>
      <c r="AT1" s="13" t="s">
        <v>419</v>
      </c>
      <c r="AU1" s="13" t="s">
        <v>420</v>
      </c>
      <c r="AV1" s="71" t="s">
        <v>421</v>
      </c>
    </row>
    <row r="2" spans="1:48" ht="25.5" thickBot="1" x14ac:dyDescent="0.3">
      <c r="A2" s="64" t="s">
        <v>377</v>
      </c>
      <c r="B2" s="424"/>
      <c r="C2" s="75"/>
      <c r="D2" s="75"/>
      <c r="E2" s="317" t="s">
        <v>94</v>
      </c>
      <c r="F2" s="318" t="s">
        <v>95</v>
      </c>
      <c r="G2" s="78"/>
      <c r="H2" s="164"/>
      <c r="I2" s="320"/>
      <c r="J2" s="164"/>
      <c r="K2" s="327"/>
      <c r="L2" s="327"/>
      <c r="M2" s="277"/>
      <c r="N2" s="326"/>
      <c r="O2" s="325"/>
      <c r="P2" s="325"/>
      <c r="Q2" s="83" t="s">
        <v>527</v>
      </c>
      <c r="R2" s="325"/>
      <c r="S2" s="334"/>
      <c r="T2" s="330" t="s">
        <v>403</v>
      </c>
      <c r="U2" s="83" t="s">
        <v>371</v>
      </c>
      <c r="V2" s="324"/>
      <c r="W2" s="324"/>
      <c r="X2" s="84" t="s">
        <v>412</v>
      </c>
      <c r="Y2" s="325"/>
      <c r="Z2" s="325"/>
      <c r="AA2" s="324" t="s">
        <v>387</v>
      </c>
      <c r="AB2" s="324" t="s">
        <v>387</v>
      </c>
      <c r="AC2" s="324" t="s">
        <v>387</v>
      </c>
      <c r="AD2" s="324" t="s">
        <v>387</v>
      </c>
      <c r="AE2" s="322" t="s">
        <v>370</v>
      </c>
      <c r="AF2" s="329" t="s">
        <v>388</v>
      </c>
      <c r="AG2" s="322" t="s">
        <v>370</v>
      </c>
      <c r="AH2" s="324" t="s">
        <v>387</v>
      </c>
      <c r="AI2" s="86" t="s">
        <v>414</v>
      </c>
      <c r="AJ2" s="324" t="s">
        <v>370</v>
      </c>
      <c r="AK2" s="329" t="s">
        <v>370</v>
      </c>
      <c r="AL2" s="324" t="s">
        <v>388</v>
      </c>
      <c r="AM2" s="324" t="s">
        <v>388</v>
      </c>
      <c r="AN2" s="87" t="s">
        <v>388</v>
      </c>
      <c r="AO2" s="87" t="s">
        <v>388</v>
      </c>
      <c r="AP2" s="88" t="s">
        <v>521</v>
      </c>
      <c r="AQ2" s="324"/>
      <c r="AR2" s="324" t="s">
        <v>388</v>
      </c>
      <c r="AS2" s="87" t="s">
        <v>388</v>
      </c>
      <c r="AT2" s="87" t="s">
        <v>388</v>
      </c>
      <c r="AU2" s="87" t="s">
        <v>388</v>
      </c>
      <c r="AV2" s="89" t="s">
        <v>388</v>
      </c>
    </row>
    <row r="3" spans="1:48" ht="36.75" thickBot="1" x14ac:dyDescent="0.3">
      <c r="A3" s="92" t="s">
        <v>376</v>
      </c>
      <c r="B3" s="291"/>
      <c r="C3" s="94"/>
      <c r="D3" s="94"/>
      <c r="E3" s="320"/>
      <c r="F3" s="321"/>
      <c r="G3" s="96"/>
      <c r="H3" s="343"/>
      <c r="I3" s="98"/>
      <c r="J3" s="343"/>
      <c r="K3" s="97"/>
      <c r="L3" s="97"/>
      <c r="M3" s="292"/>
      <c r="N3" s="93"/>
      <c r="O3" s="327"/>
      <c r="P3" s="327"/>
      <c r="Q3" s="327"/>
      <c r="R3" s="327"/>
      <c r="S3" s="277"/>
      <c r="T3" s="361" t="s">
        <v>398</v>
      </c>
      <c r="U3" s="362" t="s">
        <v>402</v>
      </c>
      <c r="V3" s="362" t="s">
        <v>396</v>
      </c>
      <c r="W3" s="362" t="s">
        <v>397</v>
      </c>
      <c r="X3" s="226" t="s">
        <v>473</v>
      </c>
      <c r="Y3" s="226" t="s">
        <v>475</v>
      </c>
      <c r="Z3" s="362" t="s">
        <v>459</v>
      </c>
      <c r="AA3" s="362" t="s">
        <v>406</v>
      </c>
      <c r="AB3" s="362" t="s">
        <v>406</v>
      </c>
      <c r="AC3" s="362" t="s">
        <v>406</v>
      </c>
      <c r="AD3" s="362" t="s">
        <v>406</v>
      </c>
      <c r="AE3" s="362" t="s">
        <v>460</v>
      </c>
      <c r="AF3" s="362" t="s">
        <v>406</v>
      </c>
      <c r="AG3" s="362" t="s">
        <v>460</v>
      </c>
      <c r="AH3" s="362" t="s">
        <v>405</v>
      </c>
      <c r="AI3" s="362" t="s">
        <v>473</v>
      </c>
      <c r="AJ3" s="362" t="s">
        <v>404</v>
      </c>
      <c r="AK3" s="362" t="s">
        <v>465</v>
      </c>
      <c r="AL3" s="362" t="s">
        <v>410</v>
      </c>
      <c r="AM3" s="362" t="s">
        <v>423</v>
      </c>
      <c r="AN3" s="362" t="s">
        <v>416</v>
      </c>
      <c r="AO3" s="362" t="s">
        <v>416</v>
      </c>
      <c r="AP3" s="363" t="s">
        <v>395</v>
      </c>
      <c r="AQ3" s="362" t="s">
        <v>462</v>
      </c>
      <c r="AR3" s="362" t="s">
        <v>408</v>
      </c>
      <c r="AS3" s="364" t="s">
        <v>418</v>
      </c>
      <c r="AT3" s="364" t="s">
        <v>418</v>
      </c>
      <c r="AU3" s="364" t="s">
        <v>418</v>
      </c>
      <c r="AV3" s="365" t="s">
        <v>418</v>
      </c>
    </row>
    <row r="4" spans="1:48" ht="15.75" thickBot="1" x14ac:dyDescent="0.3">
      <c r="A4" s="350" t="s">
        <v>375</v>
      </c>
      <c r="B4" s="522" t="s">
        <v>526</v>
      </c>
      <c r="C4" s="523"/>
      <c r="D4" s="523"/>
      <c r="E4" s="523"/>
      <c r="F4" s="524"/>
      <c r="G4" s="354"/>
      <c r="H4" s="351"/>
      <c r="I4" s="351"/>
      <c r="J4" s="351"/>
      <c r="K4" s="352"/>
      <c r="L4" s="352"/>
      <c r="M4" s="353"/>
      <c r="N4" s="354"/>
      <c r="O4" s="352"/>
      <c r="P4" s="352"/>
      <c r="Q4" s="352"/>
      <c r="R4" s="352"/>
      <c r="S4" s="353"/>
      <c r="T4" s="396"/>
      <c r="U4" s="397" t="s">
        <v>373</v>
      </c>
      <c r="V4" s="397" t="s">
        <v>379</v>
      </c>
      <c r="W4" s="397"/>
      <c r="X4" s="397" t="s">
        <v>380</v>
      </c>
      <c r="Y4" s="397"/>
      <c r="Z4" s="397" t="s">
        <v>126</v>
      </c>
      <c r="AA4" s="397"/>
      <c r="AB4" s="397"/>
      <c r="AC4" s="397"/>
      <c r="AD4" s="397"/>
      <c r="AE4" s="397" t="s">
        <v>381</v>
      </c>
      <c r="AF4" s="397" t="s">
        <v>467</v>
      </c>
      <c r="AG4" s="397" t="s">
        <v>374</v>
      </c>
      <c r="AH4" s="397"/>
      <c r="AI4" s="397"/>
      <c r="AJ4" s="397"/>
      <c r="AK4" s="397" t="s">
        <v>466</v>
      </c>
      <c r="AL4" s="397" t="s">
        <v>383</v>
      </c>
      <c r="AM4" s="397" t="s">
        <v>382</v>
      </c>
      <c r="AN4" s="397"/>
      <c r="AO4" s="397" t="s">
        <v>426</v>
      </c>
      <c r="AP4" s="397" t="s">
        <v>391</v>
      </c>
      <c r="AQ4" s="397"/>
      <c r="AR4" s="397" t="s">
        <v>390</v>
      </c>
      <c r="AS4" s="397" t="s">
        <v>392</v>
      </c>
      <c r="AT4" s="397" t="s">
        <v>393</v>
      </c>
      <c r="AU4" s="397" t="s">
        <v>394</v>
      </c>
      <c r="AV4" s="398"/>
    </row>
    <row r="5" spans="1:48" ht="15.75" customHeight="1" thickBot="1" x14ac:dyDescent="0.3">
      <c r="A5" s="62" t="s">
        <v>91</v>
      </c>
      <c r="B5" s="166"/>
      <c r="C5" s="345"/>
      <c r="D5" s="345"/>
      <c r="E5" s="156"/>
      <c r="F5" s="157"/>
      <c r="G5" s="346"/>
      <c r="H5" s="359"/>
      <c r="I5" s="360"/>
      <c r="J5" s="360"/>
      <c r="K5" s="159"/>
      <c r="L5" s="290"/>
      <c r="M5" s="300"/>
      <c r="N5" s="290"/>
      <c r="O5" s="159"/>
      <c r="P5" s="159"/>
      <c r="Q5" s="159"/>
      <c r="R5" s="159"/>
      <c r="S5" s="347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6"/>
      <c r="AF5" s="356"/>
      <c r="AG5" s="356"/>
      <c r="AH5" s="356"/>
      <c r="AI5" s="356"/>
      <c r="AJ5" s="357"/>
      <c r="AK5" s="357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8"/>
    </row>
    <row r="6" spans="1:48" ht="57.75" customHeight="1" x14ac:dyDescent="0.25">
      <c r="A6" s="394" t="s">
        <v>550</v>
      </c>
      <c r="B6" s="375">
        <v>44</v>
      </c>
      <c r="C6" s="200">
        <v>-33.923602000000002</v>
      </c>
      <c r="D6" s="200">
        <v>136.40657100000001</v>
      </c>
      <c r="E6" s="376">
        <v>0</v>
      </c>
      <c r="F6" s="392">
        <v>3</v>
      </c>
      <c r="G6" s="342" t="s">
        <v>105</v>
      </c>
      <c r="H6" s="518" t="s">
        <v>130</v>
      </c>
      <c r="I6" s="520" t="s">
        <v>570</v>
      </c>
      <c r="J6" s="520"/>
      <c r="K6" s="480" t="s">
        <v>163</v>
      </c>
      <c r="L6" s="377"/>
      <c r="M6" s="383"/>
      <c r="N6" s="381"/>
      <c r="O6" s="377"/>
      <c r="P6" s="377"/>
      <c r="Q6" s="377"/>
      <c r="R6" s="377"/>
      <c r="S6" s="348"/>
      <c r="T6" s="200">
        <v>0.17</v>
      </c>
      <c r="U6" s="200">
        <v>2.9</v>
      </c>
      <c r="V6" s="200">
        <v>8.4</v>
      </c>
      <c r="W6" s="200">
        <v>7.9</v>
      </c>
      <c r="X6" s="207">
        <v>2</v>
      </c>
      <c r="Y6" s="207" t="s">
        <v>568</v>
      </c>
      <c r="Z6" s="200">
        <v>0</v>
      </c>
      <c r="AA6" s="200">
        <v>18.16</v>
      </c>
      <c r="AB6" s="200">
        <v>4.25</v>
      </c>
      <c r="AC6" s="200">
        <v>0.87</v>
      </c>
      <c r="AD6" s="200">
        <v>0.34</v>
      </c>
      <c r="AE6" s="374">
        <f>(AD6/(SUM(AA6:AD6)))*100</f>
        <v>1.4394580863674853</v>
      </c>
      <c r="AF6" s="374">
        <f>AC6*390</f>
        <v>339.3</v>
      </c>
      <c r="AG6" s="198">
        <f>(AB6/SUM(AA6:AD6))*100</f>
        <v>17.993226079593562</v>
      </c>
      <c r="AH6" s="374">
        <v>24</v>
      </c>
      <c r="AI6" s="374"/>
      <c r="AJ6" s="390">
        <v>0.4</v>
      </c>
      <c r="AK6" s="390">
        <f>AJ6*1.72</f>
        <v>0.68800000000000006</v>
      </c>
      <c r="AL6" s="200">
        <v>3.08</v>
      </c>
      <c r="AM6" s="200"/>
      <c r="AN6" s="200" t="s">
        <v>389</v>
      </c>
      <c r="AO6" s="200" t="s">
        <v>389</v>
      </c>
      <c r="AP6" s="200">
        <v>39</v>
      </c>
      <c r="AQ6" s="200">
        <v>62</v>
      </c>
      <c r="AR6" s="200">
        <v>4</v>
      </c>
      <c r="AS6" s="200">
        <v>0.11</v>
      </c>
      <c r="AT6" s="200">
        <v>2.37</v>
      </c>
      <c r="AU6" s="366">
        <v>0.2</v>
      </c>
      <c r="AV6" s="200">
        <v>17.420000000000002</v>
      </c>
    </row>
    <row r="7" spans="1:48" ht="75" customHeight="1" x14ac:dyDescent="0.25">
      <c r="A7" s="395" t="s">
        <v>554</v>
      </c>
      <c r="B7" s="386">
        <v>44</v>
      </c>
      <c r="C7" s="373">
        <v>-33.923602000000002</v>
      </c>
      <c r="D7" s="373">
        <v>136.40657100000001</v>
      </c>
      <c r="E7" s="371">
        <v>3</v>
      </c>
      <c r="F7" s="391">
        <v>28</v>
      </c>
      <c r="G7" s="115" t="s">
        <v>528</v>
      </c>
      <c r="H7" s="519"/>
      <c r="I7" s="520"/>
      <c r="J7" s="520"/>
      <c r="K7" s="480"/>
      <c r="L7" s="113"/>
      <c r="M7" s="295"/>
      <c r="N7" s="123"/>
      <c r="O7" s="113"/>
      <c r="P7" s="113"/>
      <c r="Q7" s="113"/>
      <c r="R7" s="379"/>
      <c r="S7" s="81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4"/>
      <c r="AF7" s="374"/>
      <c r="AG7" s="374"/>
      <c r="AH7" s="370"/>
      <c r="AI7" s="370"/>
      <c r="AJ7" s="372"/>
      <c r="AK7" s="390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</row>
    <row r="8" spans="1:48" ht="87.75" customHeight="1" x14ac:dyDescent="0.25">
      <c r="A8" s="380" t="s">
        <v>552</v>
      </c>
      <c r="B8" s="371">
        <v>44</v>
      </c>
      <c r="C8" s="373">
        <v>-33.923602000000002</v>
      </c>
      <c r="D8" s="373">
        <v>136.40657100000001</v>
      </c>
      <c r="E8" s="371">
        <v>28</v>
      </c>
      <c r="F8" s="371">
        <v>38</v>
      </c>
      <c r="G8" s="339" t="s">
        <v>530</v>
      </c>
      <c r="H8" s="393" t="s">
        <v>560</v>
      </c>
      <c r="I8" s="525"/>
      <c r="J8" s="518"/>
      <c r="K8" s="426"/>
      <c r="L8" s="379"/>
      <c r="M8" s="384"/>
      <c r="N8" s="382"/>
      <c r="O8" s="379"/>
      <c r="P8" s="379"/>
      <c r="Q8" s="379"/>
      <c r="R8" s="379"/>
      <c r="S8" s="81"/>
      <c r="T8" s="373">
        <v>0.51</v>
      </c>
      <c r="U8" s="387">
        <v>7.1</v>
      </c>
      <c r="V8" s="373">
        <v>9.5</v>
      </c>
      <c r="W8" s="373">
        <v>8.5</v>
      </c>
      <c r="X8" s="385">
        <v>1</v>
      </c>
      <c r="Y8" s="385" t="s">
        <v>568</v>
      </c>
      <c r="Z8" s="373">
        <v>0</v>
      </c>
      <c r="AA8" s="373">
        <v>22.45</v>
      </c>
      <c r="AB8" s="373">
        <v>7.23</v>
      </c>
      <c r="AC8" s="373">
        <v>1.62</v>
      </c>
      <c r="AD8" s="373">
        <v>3.36</v>
      </c>
      <c r="AE8" s="198">
        <f t="shared" ref="AE8:AE30" si="0">(AD8/(SUM(AA8:AD8)))*100</f>
        <v>9.6941719561454107</v>
      </c>
      <c r="AF8" s="374">
        <f t="shared" ref="AF8:AF30" si="1">AC8*390</f>
        <v>631.80000000000007</v>
      </c>
      <c r="AG8" s="198">
        <f t="shared" ref="AG8:AG30" si="2">(AB8/SUM(AA8:AD8))*100</f>
        <v>20.859780727062898</v>
      </c>
      <c r="AH8" s="370">
        <v>35</v>
      </c>
      <c r="AI8" s="370"/>
      <c r="AJ8" s="372">
        <v>0.3</v>
      </c>
      <c r="AK8" s="390">
        <f t="shared" ref="AK8:AK26" si="3">AJ8*1.72</f>
        <v>0.51600000000000001</v>
      </c>
      <c r="AL8" s="385">
        <v>10.31</v>
      </c>
      <c r="AM8" s="385">
        <v>330</v>
      </c>
      <c r="AN8" s="373">
        <v>1</v>
      </c>
      <c r="AO8" s="373">
        <v>1.8</v>
      </c>
      <c r="AP8" s="373">
        <v>4.2</v>
      </c>
      <c r="AQ8" s="373">
        <v>162</v>
      </c>
      <c r="AR8" s="373">
        <v>32.1</v>
      </c>
      <c r="AS8" s="373">
        <v>0.35</v>
      </c>
      <c r="AT8" s="373">
        <v>1.2</v>
      </c>
      <c r="AU8" s="373">
        <v>0.02</v>
      </c>
      <c r="AV8" s="373">
        <v>8.9499999999999993</v>
      </c>
    </row>
    <row r="9" spans="1:48" ht="81" customHeight="1" x14ac:dyDescent="0.25">
      <c r="A9" s="380" t="s">
        <v>555</v>
      </c>
      <c r="B9" s="371">
        <v>45</v>
      </c>
      <c r="C9" s="373">
        <v>-33.928280999999998</v>
      </c>
      <c r="D9" s="373">
        <v>136.40611200000001</v>
      </c>
      <c r="E9" s="371">
        <v>0</v>
      </c>
      <c r="F9" s="371">
        <v>13</v>
      </c>
      <c r="G9" s="339" t="s">
        <v>105</v>
      </c>
      <c r="H9" s="393" t="s">
        <v>130</v>
      </c>
      <c r="I9" s="521" t="s">
        <v>572</v>
      </c>
      <c r="J9" s="521"/>
      <c r="K9" s="419" t="s">
        <v>163</v>
      </c>
      <c r="L9" s="378"/>
      <c r="M9" s="389"/>
      <c r="N9" s="388"/>
      <c r="O9" s="378"/>
      <c r="P9" s="378"/>
      <c r="Q9" s="378"/>
      <c r="R9" s="378"/>
      <c r="S9" s="349"/>
      <c r="T9" s="373">
        <v>0.17</v>
      </c>
      <c r="U9" s="373">
        <v>2.9</v>
      </c>
      <c r="V9" s="373">
        <v>8.4</v>
      </c>
      <c r="W9" s="373">
        <v>7.9</v>
      </c>
      <c r="X9" s="385">
        <v>2</v>
      </c>
      <c r="Y9" s="385" t="s">
        <v>568</v>
      </c>
      <c r="Z9" s="373">
        <v>0</v>
      </c>
      <c r="AA9" s="373">
        <v>18.16</v>
      </c>
      <c r="AB9" s="373">
        <v>4.25</v>
      </c>
      <c r="AC9" s="373">
        <v>0.87</v>
      </c>
      <c r="AD9" s="373">
        <v>0.34</v>
      </c>
      <c r="AE9" s="374">
        <f t="shared" si="0"/>
        <v>1.4394580863674853</v>
      </c>
      <c r="AF9" s="374">
        <f t="shared" si="1"/>
        <v>339.3</v>
      </c>
      <c r="AG9" s="198">
        <f t="shared" si="2"/>
        <v>17.993226079593562</v>
      </c>
      <c r="AH9" s="370">
        <v>24</v>
      </c>
      <c r="AI9" s="370"/>
      <c r="AJ9" s="372">
        <v>0.4</v>
      </c>
      <c r="AK9" s="390">
        <f t="shared" si="3"/>
        <v>0.68800000000000006</v>
      </c>
      <c r="AL9" s="373">
        <v>3.08</v>
      </c>
      <c r="AM9" s="373"/>
      <c r="AN9" s="373" t="s">
        <v>389</v>
      </c>
      <c r="AO9" s="373" t="s">
        <v>389</v>
      </c>
      <c r="AP9" s="373">
        <v>39</v>
      </c>
      <c r="AQ9" s="373">
        <v>62</v>
      </c>
      <c r="AR9" s="373">
        <v>4</v>
      </c>
      <c r="AS9" s="373">
        <v>0.11</v>
      </c>
      <c r="AT9" s="373">
        <v>2.37</v>
      </c>
      <c r="AU9" s="367">
        <v>0.2</v>
      </c>
      <c r="AV9" s="373">
        <v>17.420000000000002</v>
      </c>
    </row>
    <row r="10" spans="1:48" ht="36.75" x14ac:dyDescent="0.25">
      <c r="A10" s="379"/>
      <c r="B10" s="373">
        <v>45</v>
      </c>
      <c r="C10" s="373">
        <v>-33.928280999999998</v>
      </c>
      <c r="D10" s="373">
        <v>136.40611200000001</v>
      </c>
      <c r="E10" s="371">
        <v>13</v>
      </c>
      <c r="F10" s="373">
        <v>36</v>
      </c>
      <c r="G10" s="340" t="s">
        <v>164</v>
      </c>
      <c r="H10" s="373"/>
      <c r="I10" s="520"/>
      <c r="J10" s="520"/>
      <c r="K10" s="480"/>
      <c r="L10" s="113"/>
      <c r="M10" s="113"/>
      <c r="N10" s="113"/>
      <c r="O10" s="113"/>
      <c r="P10" s="113"/>
      <c r="Q10" s="113"/>
      <c r="R10" s="113"/>
      <c r="S10" s="113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4"/>
      <c r="AF10" s="374"/>
      <c r="AG10" s="374"/>
      <c r="AH10" s="371"/>
      <c r="AI10" s="371"/>
      <c r="AJ10" s="371"/>
      <c r="AK10" s="390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</row>
    <row r="11" spans="1:48" ht="72.75" x14ac:dyDescent="0.25">
      <c r="A11" s="83" t="s">
        <v>556</v>
      </c>
      <c r="B11" s="373">
        <v>45</v>
      </c>
      <c r="C11" s="373">
        <v>-33.928280999999998</v>
      </c>
      <c r="D11" s="373">
        <v>136.40611200000001</v>
      </c>
      <c r="E11" s="373">
        <v>36</v>
      </c>
      <c r="F11" s="373">
        <v>50</v>
      </c>
      <c r="G11" s="340" t="s">
        <v>531</v>
      </c>
      <c r="H11" s="393" t="s">
        <v>561</v>
      </c>
      <c r="I11" s="518"/>
      <c r="J11" s="518"/>
      <c r="K11" s="426"/>
      <c r="L11" s="113"/>
      <c r="M11" s="113"/>
      <c r="N11" s="113"/>
      <c r="O11" s="113"/>
      <c r="P11" s="113"/>
      <c r="Q11" s="113"/>
      <c r="R11" s="113"/>
      <c r="S11" s="113"/>
      <c r="T11" s="371">
        <v>0.09</v>
      </c>
      <c r="U11" s="371">
        <v>0.8</v>
      </c>
      <c r="V11" s="371">
        <v>7.9</v>
      </c>
      <c r="W11" s="371">
        <v>7.2</v>
      </c>
      <c r="X11" s="385">
        <v>2</v>
      </c>
      <c r="Y11" s="371" t="s">
        <v>163</v>
      </c>
      <c r="Z11" s="371">
        <v>0</v>
      </c>
      <c r="AA11" s="371">
        <v>4.8600000000000003</v>
      </c>
      <c r="AB11" s="371">
        <v>3.42</v>
      </c>
      <c r="AC11" s="371">
        <v>0.8</v>
      </c>
      <c r="AD11" s="371">
        <v>0.39</v>
      </c>
      <c r="AE11" s="374">
        <f t="shared" si="0"/>
        <v>4.118268215417106</v>
      </c>
      <c r="AF11" s="374">
        <f t="shared" si="1"/>
        <v>312</v>
      </c>
      <c r="AG11" s="198">
        <f t="shared" si="2"/>
        <v>36.11404435058077</v>
      </c>
      <c r="AH11" s="371">
        <v>9</v>
      </c>
      <c r="AI11" s="371"/>
      <c r="AJ11" s="371">
        <v>0.3</v>
      </c>
      <c r="AK11" s="390">
        <f t="shared" si="3"/>
        <v>0.51600000000000001</v>
      </c>
      <c r="AL11" s="371">
        <v>2.1</v>
      </c>
      <c r="AM11" s="371">
        <v>70</v>
      </c>
      <c r="AN11" s="371">
        <v>1.8</v>
      </c>
      <c r="AO11" s="371">
        <v>1.4</v>
      </c>
      <c r="AP11" s="371"/>
      <c r="AQ11" s="371"/>
      <c r="AR11" s="371">
        <v>8.3000000000000007</v>
      </c>
      <c r="AS11" s="371"/>
      <c r="AT11" s="371"/>
      <c r="AU11" s="371"/>
      <c r="AV11" s="371"/>
    </row>
    <row r="12" spans="1:48" ht="36.75" x14ac:dyDescent="0.25">
      <c r="A12" s="517" t="s">
        <v>558</v>
      </c>
      <c r="B12" s="373">
        <v>46</v>
      </c>
      <c r="C12" s="373">
        <v>-33.920856999999998</v>
      </c>
      <c r="D12" s="373">
        <v>136.40929199999999</v>
      </c>
      <c r="E12" s="373">
        <v>0</v>
      </c>
      <c r="F12" s="373">
        <v>7</v>
      </c>
      <c r="G12" s="339" t="s">
        <v>105</v>
      </c>
      <c r="H12" s="519" t="s">
        <v>562</v>
      </c>
      <c r="I12" s="438" t="s">
        <v>572</v>
      </c>
      <c r="J12" s="514"/>
      <c r="K12" s="438" t="s">
        <v>179</v>
      </c>
      <c r="L12" s="113"/>
      <c r="M12" s="113"/>
      <c r="N12" s="113"/>
      <c r="O12" s="113"/>
      <c r="P12" s="113"/>
      <c r="Q12" s="113"/>
      <c r="R12" s="113"/>
      <c r="S12" s="113"/>
      <c r="T12" s="371">
        <v>0.04</v>
      </c>
      <c r="U12" s="371">
        <v>0.6</v>
      </c>
      <c r="V12" s="369">
        <v>7</v>
      </c>
      <c r="W12" s="371">
        <v>6.4</v>
      </c>
      <c r="X12" s="371" t="s">
        <v>127</v>
      </c>
      <c r="Y12" s="371" t="s">
        <v>163</v>
      </c>
      <c r="Z12" s="371">
        <v>0</v>
      </c>
      <c r="AA12" s="371">
        <v>1.33</v>
      </c>
      <c r="AB12" s="371">
        <v>0.57999999999999996</v>
      </c>
      <c r="AC12" s="371">
        <v>0.31</v>
      </c>
      <c r="AD12" s="371">
        <v>7.0000000000000007E-2</v>
      </c>
      <c r="AE12" s="374">
        <f t="shared" si="0"/>
        <v>3.0567685589519651</v>
      </c>
      <c r="AF12" s="374">
        <f t="shared" si="1"/>
        <v>120.9</v>
      </c>
      <c r="AG12" s="198">
        <f t="shared" si="2"/>
        <v>25.327510917030565</v>
      </c>
      <c r="AH12" s="371">
        <v>2</v>
      </c>
      <c r="AI12" s="371"/>
      <c r="AJ12" s="371">
        <v>0.5</v>
      </c>
      <c r="AK12" s="390">
        <f t="shared" si="3"/>
        <v>0.86</v>
      </c>
      <c r="AL12" s="371">
        <v>0.35</v>
      </c>
      <c r="AM12" s="371"/>
      <c r="AN12" s="371">
        <v>1.2</v>
      </c>
      <c r="AO12" s="371">
        <v>3.2</v>
      </c>
      <c r="AP12" s="371">
        <v>56.1</v>
      </c>
      <c r="AQ12" s="371">
        <v>1</v>
      </c>
      <c r="AR12" s="371">
        <v>21.2</v>
      </c>
      <c r="AS12" s="371">
        <v>0.04</v>
      </c>
      <c r="AT12" s="371">
        <v>1.71</v>
      </c>
      <c r="AU12" s="371">
        <v>0.33</v>
      </c>
      <c r="AV12" s="371">
        <v>9.1</v>
      </c>
    </row>
    <row r="13" spans="1:48" ht="36.75" x14ac:dyDescent="0.25">
      <c r="A13" s="517"/>
      <c r="B13" s="373">
        <v>46</v>
      </c>
      <c r="C13" s="373">
        <v>-33.920856999999998</v>
      </c>
      <c r="D13" s="373">
        <v>136.40929199999999</v>
      </c>
      <c r="E13" s="373">
        <v>7</v>
      </c>
      <c r="F13" s="373">
        <v>20</v>
      </c>
      <c r="G13" s="340" t="s">
        <v>164</v>
      </c>
      <c r="H13" s="519"/>
      <c r="I13" s="512"/>
      <c r="J13" s="515"/>
      <c r="K13" s="512"/>
      <c r="L13" s="113"/>
      <c r="M13" s="113"/>
      <c r="N13" s="113"/>
      <c r="O13" s="113"/>
      <c r="P13" s="113"/>
      <c r="Q13" s="113"/>
      <c r="R13" s="113"/>
      <c r="S13" s="113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4"/>
      <c r="AF13" s="374"/>
      <c r="AG13" s="374"/>
      <c r="AH13" s="371"/>
      <c r="AI13" s="371"/>
      <c r="AJ13" s="371"/>
      <c r="AK13" s="390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</row>
    <row r="14" spans="1:48" ht="72.75" x14ac:dyDescent="0.25">
      <c r="A14" s="83" t="s">
        <v>557</v>
      </c>
      <c r="B14" s="373">
        <v>46</v>
      </c>
      <c r="C14" s="373">
        <v>-33.920856999999998</v>
      </c>
      <c r="D14" s="373">
        <v>136.40929199999999</v>
      </c>
      <c r="E14" s="373">
        <v>20</v>
      </c>
      <c r="F14" s="373">
        <v>40</v>
      </c>
      <c r="G14" s="340" t="s">
        <v>531</v>
      </c>
      <c r="H14" s="393" t="s">
        <v>561</v>
      </c>
      <c r="I14" s="437"/>
      <c r="J14" s="516"/>
      <c r="K14" s="437"/>
      <c r="L14" s="113"/>
      <c r="M14" s="113"/>
      <c r="N14" s="113"/>
      <c r="O14" s="113"/>
      <c r="P14" s="113"/>
      <c r="Q14" s="113"/>
      <c r="R14" s="113"/>
      <c r="S14" s="113"/>
      <c r="T14" s="371">
        <v>0.09</v>
      </c>
      <c r="U14" s="371">
        <v>0.7</v>
      </c>
      <c r="V14" s="371">
        <v>7.9</v>
      </c>
      <c r="W14" s="371">
        <v>7.2</v>
      </c>
      <c r="X14" s="385">
        <v>2</v>
      </c>
      <c r="Y14" s="371" t="s">
        <v>163</v>
      </c>
      <c r="Z14" s="371">
        <v>0</v>
      </c>
      <c r="AA14" s="371">
        <v>4.8600000000000003</v>
      </c>
      <c r="AB14" s="371">
        <v>3.42</v>
      </c>
      <c r="AC14" s="371">
        <v>0.8</v>
      </c>
      <c r="AD14" s="371">
        <v>0.39</v>
      </c>
      <c r="AE14" s="374">
        <f t="shared" si="0"/>
        <v>4.118268215417106</v>
      </c>
      <c r="AF14" s="374">
        <f t="shared" si="1"/>
        <v>312</v>
      </c>
      <c r="AG14" s="198">
        <f t="shared" si="2"/>
        <v>36.11404435058077</v>
      </c>
      <c r="AH14" s="371">
        <v>9</v>
      </c>
      <c r="AI14" s="371"/>
      <c r="AJ14" s="371">
        <v>0.3</v>
      </c>
      <c r="AK14" s="390">
        <f t="shared" si="3"/>
        <v>0.51600000000000001</v>
      </c>
      <c r="AL14" s="371">
        <v>2.1</v>
      </c>
      <c r="AM14" s="371">
        <v>70</v>
      </c>
      <c r="AN14" s="371">
        <v>1.8</v>
      </c>
      <c r="AO14" s="371">
        <v>1.4</v>
      </c>
      <c r="AP14" s="371"/>
      <c r="AQ14" s="371"/>
      <c r="AR14" s="371">
        <v>8.3000000000000007</v>
      </c>
      <c r="AS14" s="371"/>
      <c r="AT14" s="371"/>
      <c r="AU14" s="371"/>
      <c r="AV14" s="371"/>
    </row>
    <row r="15" spans="1:48" ht="36.75" x14ac:dyDescent="0.25">
      <c r="A15" s="379" t="s">
        <v>533</v>
      </c>
      <c r="B15" s="373">
        <v>47</v>
      </c>
      <c r="C15" s="373">
        <v>-33.933546999999997</v>
      </c>
      <c r="D15" s="373">
        <v>136.415458</v>
      </c>
      <c r="E15" s="373">
        <v>0</v>
      </c>
      <c r="F15" s="373">
        <v>13</v>
      </c>
      <c r="G15" s="339" t="s">
        <v>532</v>
      </c>
      <c r="H15" s="373"/>
      <c r="I15" s="438" t="s">
        <v>572</v>
      </c>
      <c r="J15" s="514"/>
      <c r="K15" s="419" t="s">
        <v>179</v>
      </c>
      <c r="L15" s="113"/>
      <c r="M15" s="113"/>
      <c r="N15" s="113"/>
      <c r="O15" s="113"/>
      <c r="P15" s="113"/>
      <c r="Q15" s="113"/>
      <c r="R15" s="113"/>
      <c r="S15" s="113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4"/>
      <c r="AF15" s="374"/>
      <c r="AG15" s="374"/>
      <c r="AH15" s="371"/>
      <c r="AI15" s="371"/>
      <c r="AJ15" s="371"/>
      <c r="AK15" s="390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</row>
    <row r="16" spans="1:48" ht="48.75" x14ac:dyDescent="0.25">
      <c r="A16" s="379" t="s">
        <v>534</v>
      </c>
      <c r="B16" s="373">
        <v>47</v>
      </c>
      <c r="C16" s="373">
        <v>-33.933546999999997</v>
      </c>
      <c r="D16" s="373">
        <v>136.415458</v>
      </c>
      <c r="E16" s="373">
        <v>13</v>
      </c>
      <c r="F16" s="373">
        <v>40</v>
      </c>
      <c r="G16" s="340" t="s">
        <v>529</v>
      </c>
      <c r="H16" s="393" t="s">
        <v>563</v>
      </c>
      <c r="I16" s="512"/>
      <c r="J16" s="515"/>
      <c r="K16" s="480"/>
      <c r="L16" s="113"/>
      <c r="M16" s="113"/>
      <c r="N16" s="113"/>
      <c r="O16" s="113"/>
      <c r="P16" s="113"/>
      <c r="Q16" s="113"/>
      <c r="R16" s="113"/>
      <c r="S16" s="113"/>
      <c r="T16" s="371">
        <v>0.17</v>
      </c>
      <c r="U16" s="371">
        <v>1.4</v>
      </c>
      <c r="V16" s="371">
        <v>7.4</v>
      </c>
      <c r="W16" s="371">
        <v>7</v>
      </c>
      <c r="X16" s="371" t="s">
        <v>127</v>
      </c>
      <c r="Y16" s="371" t="s">
        <v>163</v>
      </c>
      <c r="Z16" s="371">
        <v>0</v>
      </c>
      <c r="AA16" s="371">
        <v>2.64</v>
      </c>
      <c r="AB16" s="371">
        <v>0.97</v>
      </c>
      <c r="AC16" s="371">
        <v>0.28000000000000003</v>
      </c>
      <c r="AD16" s="371">
        <v>0.27</v>
      </c>
      <c r="AE16" s="198">
        <f t="shared" si="0"/>
        <v>6.4903846153846159</v>
      </c>
      <c r="AF16" s="374">
        <f t="shared" si="1"/>
        <v>109.20000000000002</v>
      </c>
      <c r="AG16" s="198">
        <f t="shared" si="2"/>
        <v>23.31730769230769</v>
      </c>
      <c r="AH16" s="371">
        <v>4</v>
      </c>
      <c r="AI16" s="371"/>
      <c r="AJ16" s="371">
        <v>0.5</v>
      </c>
      <c r="AK16" s="390">
        <f t="shared" si="3"/>
        <v>0.86</v>
      </c>
      <c r="AL16" s="371">
        <v>0.65</v>
      </c>
      <c r="AM16" s="371"/>
      <c r="AN16" s="371" t="s">
        <v>389</v>
      </c>
      <c r="AO16" s="371" t="s">
        <v>389</v>
      </c>
      <c r="AP16" s="371"/>
      <c r="AQ16" s="371"/>
      <c r="AR16" s="371">
        <v>13</v>
      </c>
      <c r="AS16" s="371"/>
      <c r="AT16" s="371"/>
      <c r="AU16" s="371"/>
      <c r="AV16" s="371"/>
    </row>
    <row r="17" spans="1:48" ht="24" x14ac:dyDescent="0.25">
      <c r="A17" s="379" t="s">
        <v>567</v>
      </c>
      <c r="B17" s="373">
        <v>47</v>
      </c>
      <c r="C17" s="373">
        <v>-33.933622999999997</v>
      </c>
      <c r="D17" s="373">
        <v>136.41518500000001</v>
      </c>
      <c r="E17" s="373">
        <v>0</v>
      </c>
      <c r="F17" s="373">
        <v>15</v>
      </c>
      <c r="G17" s="340" t="s">
        <v>547</v>
      </c>
      <c r="H17" s="393" t="s">
        <v>563</v>
      </c>
      <c r="I17" s="437"/>
      <c r="J17" s="516"/>
      <c r="K17" s="426"/>
      <c r="L17" s="113"/>
      <c r="M17" s="113"/>
      <c r="N17" s="113"/>
      <c r="O17" s="113"/>
      <c r="P17" s="113"/>
      <c r="Q17" s="113"/>
      <c r="R17" s="113"/>
      <c r="S17" s="113"/>
      <c r="T17" s="371">
        <v>7.5999999999999998E-2</v>
      </c>
      <c r="U17" s="371">
        <v>0.8</v>
      </c>
      <c r="V17" s="371">
        <v>7.9</v>
      </c>
      <c r="W17" s="371">
        <v>7.4</v>
      </c>
      <c r="X17" s="371" t="s">
        <v>127</v>
      </c>
      <c r="Y17" s="371" t="s">
        <v>135</v>
      </c>
      <c r="Z17" s="371">
        <v>0</v>
      </c>
      <c r="AA17" s="371">
        <v>2.1680000000000001</v>
      </c>
      <c r="AB17" s="371">
        <v>0.72299999999999998</v>
      </c>
      <c r="AC17" s="371">
        <v>0.30599999999999999</v>
      </c>
      <c r="AD17" s="371">
        <v>1.2E-2</v>
      </c>
      <c r="AE17" s="374">
        <f t="shared" si="0"/>
        <v>0.373948270489249</v>
      </c>
      <c r="AF17" s="374">
        <f t="shared" si="1"/>
        <v>119.34</v>
      </c>
      <c r="AG17" s="198">
        <f t="shared" si="2"/>
        <v>22.530383296977249</v>
      </c>
      <c r="AH17" s="371">
        <v>4</v>
      </c>
      <c r="AI17" s="371"/>
      <c r="AJ17" s="371">
        <v>0.55800000000000005</v>
      </c>
      <c r="AK17" s="390">
        <f t="shared" si="3"/>
        <v>0.95976000000000006</v>
      </c>
      <c r="AL17" s="371">
        <v>0.38</v>
      </c>
      <c r="AM17" s="371"/>
      <c r="AN17" s="371">
        <v>1.1000000000000001</v>
      </c>
      <c r="AO17" s="369">
        <v>4</v>
      </c>
      <c r="AP17" s="371">
        <v>304</v>
      </c>
      <c r="AQ17" s="371">
        <v>10</v>
      </c>
      <c r="AR17" s="371">
        <v>2</v>
      </c>
      <c r="AS17" s="371">
        <v>0.15</v>
      </c>
      <c r="AT17" s="371">
        <v>2.15</v>
      </c>
      <c r="AU17" s="371">
        <v>1.06</v>
      </c>
      <c r="AV17" s="371">
        <v>6.68</v>
      </c>
    </row>
    <row r="18" spans="1:48" ht="49.5" customHeight="1" x14ac:dyDescent="0.25">
      <c r="A18" s="83" t="s">
        <v>559</v>
      </c>
      <c r="B18" s="373">
        <v>48</v>
      </c>
      <c r="C18" s="373">
        <v>-33.922736999999998</v>
      </c>
      <c r="D18" s="373">
        <v>136.418192</v>
      </c>
      <c r="E18" s="373">
        <v>0</v>
      </c>
      <c r="F18" s="373">
        <v>15</v>
      </c>
      <c r="G18" s="340" t="s">
        <v>235</v>
      </c>
      <c r="H18" s="393" t="s">
        <v>562</v>
      </c>
      <c r="I18" s="438" t="s">
        <v>570</v>
      </c>
      <c r="J18" s="514"/>
      <c r="K18" s="428" t="s">
        <v>179</v>
      </c>
      <c r="L18" s="113"/>
      <c r="M18" s="113"/>
      <c r="N18" s="113"/>
      <c r="O18" s="113"/>
      <c r="P18" s="113"/>
      <c r="Q18" s="113"/>
      <c r="R18" s="113"/>
      <c r="S18" s="113"/>
      <c r="T18" s="371">
        <v>0.04</v>
      </c>
      <c r="U18" s="371">
        <v>0.6</v>
      </c>
      <c r="V18" s="369">
        <v>7</v>
      </c>
      <c r="W18" s="371">
        <v>6.4</v>
      </c>
      <c r="X18" s="371" t="s">
        <v>127</v>
      </c>
      <c r="Y18" s="371" t="s">
        <v>163</v>
      </c>
      <c r="Z18" s="371">
        <v>0</v>
      </c>
      <c r="AA18" s="371">
        <v>1.33</v>
      </c>
      <c r="AB18" s="371">
        <v>0.57999999999999996</v>
      </c>
      <c r="AC18" s="371">
        <v>0.31</v>
      </c>
      <c r="AD18" s="371">
        <v>7.0000000000000007E-2</v>
      </c>
      <c r="AE18" s="374">
        <f t="shared" si="0"/>
        <v>3.0567685589519651</v>
      </c>
      <c r="AF18" s="374">
        <f t="shared" si="1"/>
        <v>120.9</v>
      </c>
      <c r="AG18" s="198">
        <f t="shared" si="2"/>
        <v>25.327510917030565</v>
      </c>
      <c r="AH18" s="371">
        <v>2</v>
      </c>
      <c r="AI18" s="371"/>
      <c r="AJ18" s="371">
        <v>0.5</v>
      </c>
      <c r="AK18" s="390">
        <f t="shared" si="3"/>
        <v>0.86</v>
      </c>
      <c r="AL18" s="371">
        <v>0.35</v>
      </c>
      <c r="AM18" s="371"/>
      <c r="AN18" s="371">
        <v>1.2</v>
      </c>
      <c r="AO18" s="371">
        <v>3.2</v>
      </c>
      <c r="AP18" s="371">
        <v>56.1</v>
      </c>
      <c r="AQ18" s="371">
        <v>1</v>
      </c>
      <c r="AR18" s="371">
        <v>21.2</v>
      </c>
      <c r="AS18" s="371">
        <v>0.04</v>
      </c>
      <c r="AT18" s="371">
        <v>1.71</v>
      </c>
      <c r="AU18" s="371">
        <v>0.33</v>
      </c>
      <c r="AV18" s="371">
        <v>9.1</v>
      </c>
    </row>
    <row r="19" spans="1:48" ht="48.75" x14ac:dyDescent="0.25">
      <c r="A19" s="379"/>
      <c r="B19" s="373">
        <v>48</v>
      </c>
      <c r="C19" s="373">
        <v>-33.922736999999998</v>
      </c>
      <c r="D19" s="373">
        <v>136.418192</v>
      </c>
      <c r="E19" s="373">
        <v>15</v>
      </c>
      <c r="F19" s="373">
        <v>20</v>
      </c>
      <c r="G19" s="340" t="s">
        <v>535</v>
      </c>
      <c r="H19" s="373"/>
      <c r="I19" s="512"/>
      <c r="J19" s="515"/>
      <c r="K19" s="513"/>
      <c r="L19" s="113"/>
      <c r="M19" s="113"/>
      <c r="N19" s="113"/>
      <c r="O19" s="113"/>
      <c r="P19" s="113"/>
      <c r="Q19" s="113"/>
      <c r="R19" s="113"/>
      <c r="S19" s="113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4"/>
      <c r="AF19" s="374"/>
      <c r="AG19" s="374"/>
      <c r="AH19" s="371"/>
      <c r="AI19" s="371"/>
      <c r="AJ19" s="371"/>
      <c r="AK19" s="390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</row>
    <row r="20" spans="1:48" ht="60.75" x14ac:dyDescent="0.25">
      <c r="A20" s="379" t="s">
        <v>538</v>
      </c>
      <c r="B20" s="373">
        <v>48</v>
      </c>
      <c r="C20" s="373">
        <v>-33.922736999999998</v>
      </c>
      <c r="D20" s="373">
        <v>136.418192</v>
      </c>
      <c r="E20" s="373">
        <v>20</v>
      </c>
      <c r="F20" s="373">
        <v>27</v>
      </c>
      <c r="G20" s="340" t="s">
        <v>528</v>
      </c>
      <c r="H20" s="373"/>
      <c r="I20" s="512"/>
      <c r="J20" s="515"/>
      <c r="K20" s="513"/>
      <c r="L20" s="113"/>
      <c r="M20" s="113"/>
      <c r="N20" s="113"/>
      <c r="O20" s="113"/>
      <c r="P20" s="113"/>
      <c r="Q20" s="113"/>
      <c r="R20" s="113"/>
      <c r="S20" s="113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4"/>
      <c r="AF20" s="374"/>
      <c r="AG20" s="374"/>
      <c r="AH20" s="371"/>
      <c r="AI20" s="371"/>
      <c r="AJ20" s="371"/>
      <c r="AK20" s="390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</row>
    <row r="21" spans="1:48" ht="72.75" x14ac:dyDescent="0.25">
      <c r="A21" s="83" t="s">
        <v>553</v>
      </c>
      <c r="B21" s="373">
        <v>48</v>
      </c>
      <c r="C21" s="373">
        <v>-33.922736999999998</v>
      </c>
      <c r="D21" s="373">
        <v>136.418192</v>
      </c>
      <c r="E21" s="373">
        <v>30</v>
      </c>
      <c r="F21" s="373">
        <v>60</v>
      </c>
      <c r="G21" s="339" t="s">
        <v>536</v>
      </c>
      <c r="H21" s="393" t="s">
        <v>560</v>
      </c>
      <c r="I21" s="437"/>
      <c r="J21" s="516"/>
      <c r="K21" s="427"/>
      <c r="L21" s="113"/>
      <c r="M21" s="113"/>
      <c r="N21" s="113"/>
      <c r="O21" s="113"/>
      <c r="P21" s="113"/>
      <c r="Q21" s="113"/>
      <c r="R21" s="113"/>
      <c r="S21" s="113"/>
      <c r="T21" s="371">
        <v>0.51</v>
      </c>
      <c r="U21" s="373">
        <v>5.0999999999999996</v>
      </c>
      <c r="V21" s="371">
        <v>9.5</v>
      </c>
      <c r="W21" s="371">
        <v>8.5</v>
      </c>
      <c r="X21" s="385">
        <v>1</v>
      </c>
      <c r="Y21" s="385" t="s">
        <v>568</v>
      </c>
      <c r="Z21" s="371">
        <v>0</v>
      </c>
      <c r="AA21" s="371">
        <v>22.45</v>
      </c>
      <c r="AB21" s="371">
        <v>7.23</v>
      </c>
      <c r="AC21" s="371">
        <v>1.62</v>
      </c>
      <c r="AD21" s="371">
        <v>3.36</v>
      </c>
      <c r="AE21" s="198">
        <f t="shared" si="0"/>
        <v>9.6941719561454107</v>
      </c>
      <c r="AF21" s="374">
        <f t="shared" si="1"/>
        <v>631.80000000000007</v>
      </c>
      <c r="AG21" s="198">
        <f t="shared" si="2"/>
        <v>20.859780727062898</v>
      </c>
      <c r="AH21" s="371">
        <v>35</v>
      </c>
      <c r="AI21" s="371"/>
      <c r="AJ21" s="371">
        <v>0.3</v>
      </c>
      <c r="AK21" s="390">
        <f t="shared" si="3"/>
        <v>0.51600000000000001</v>
      </c>
      <c r="AL21" s="385">
        <v>10.31</v>
      </c>
      <c r="AM21" s="385">
        <v>330</v>
      </c>
      <c r="AN21" s="371">
        <v>1</v>
      </c>
      <c r="AO21" s="371">
        <v>1.8</v>
      </c>
      <c r="AP21" s="371">
        <v>4.2</v>
      </c>
      <c r="AQ21" s="371">
        <v>162</v>
      </c>
      <c r="AR21" s="371">
        <v>32.1</v>
      </c>
      <c r="AS21" s="371">
        <v>0.35</v>
      </c>
      <c r="AT21" s="371">
        <v>1.2</v>
      </c>
      <c r="AU21" s="371">
        <v>0.02</v>
      </c>
      <c r="AV21" s="371">
        <v>8.9</v>
      </c>
    </row>
    <row r="22" spans="1:48" ht="100.5" customHeight="1" x14ac:dyDescent="0.25">
      <c r="A22" s="379" t="s">
        <v>539</v>
      </c>
      <c r="B22" s="373">
        <v>49</v>
      </c>
      <c r="C22" s="368">
        <v>-33.931100000000001</v>
      </c>
      <c r="D22" s="373">
        <v>136.40763799999999</v>
      </c>
      <c r="E22" s="373">
        <v>0</v>
      </c>
      <c r="F22" s="373">
        <v>15</v>
      </c>
      <c r="G22" s="341" t="s">
        <v>537</v>
      </c>
      <c r="H22" s="393" t="s">
        <v>561</v>
      </c>
      <c r="I22" s="83" t="s">
        <v>573</v>
      </c>
      <c r="J22" s="142"/>
      <c r="K22" s="379" t="s">
        <v>179</v>
      </c>
      <c r="L22" s="113"/>
      <c r="M22" s="113"/>
      <c r="N22" s="113"/>
      <c r="O22" s="113"/>
      <c r="P22" s="113"/>
      <c r="Q22" s="113"/>
      <c r="R22" s="113"/>
      <c r="S22" s="113"/>
      <c r="T22" s="371">
        <v>0.24</v>
      </c>
      <c r="U22" s="371">
        <v>1.9</v>
      </c>
      <c r="V22" s="371">
        <v>8.3000000000000007</v>
      </c>
      <c r="W22" s="371">
        <v>7.8</v>
      </c>
      <c r="X22" s="385">
        <v>2</v>
      </c>
      <c r="Y22" s="385" t="s">
        <v>188</v>
      </c>
      <c r="Z22" s="371">
        <v>0</v>
      </c>
      <c r="AA22" s="371">
        <v>21.17</v>
      </c>
      <c r="AB22" s="371">
        <v>2.4500000000000002</v>
      </c>
      <c r="AC22" s="371">
        <v>1.65</v>
      </c>
      <c r="AD22" s="371">
        <v>0.34</v>
      </c>
      <c r="AE22" s="374">
        <f t="shared" si="0"/>
        <v>1.327606403748536</v>
      </c>
      <c r="AF22" s="374">
        <f t="shared" si="1"/>
        <v>643.5</v>
      </c>
      <c r="AG22" s="374">
        <f t="shared" si="2"/>
        <v>9.566575556423274</v>
      </c>
      <c r="AH22" s="371">
        <v>26</v>
      </c>
      <c r="AI22" s="371"/>
      <c r="AJ22" s="371">
        <v>1.1000000000000001</v>
      </c>
      <c r="AK22" s="390">
        <f t="shared" si="3"/>
        <v>1.8920000000000001</v>
      </c>
      <c r="AL22" s="371">
        <v>1.46</v>
      </c>
      <c r="AM22" s="371"/>
      <c r="AN22" s="371">
        <v>1.5</v>
      </c>
      <c r="AO22" s="371">
        <v>28.1</v>
      </c>
      <c r="AP22" s="371">
        <v>19.399999999999999</v>
      </c>
      <c r="AQ22" s="371">
        <v>62</v>
      </c>
      <c r="AR22" s="371">
        <v>11</v>
      </c>
      <c r="AS22" s="371">
        <v>0.64</v>
      </c>
      <c r="AT22" s="371">
        <v>4.8</v>
      </c>
      <c r="AU22" s="371">
        <v>0.6</v>
      </c>
      <c r="AV22" s="371">
        <v>11.4</v>
      </c>
    </row>
    <row r="23" spans="1:48" ht="95.25" customHeight="1" x14ac:dyDescent="0.25">
      <c r="A23" s="379" t="s">
        <v>540</v>
      </c>
      <c r="B23" s="373">
        <v>50</v>
      </c>
      <c r="C23" s="373">
        <v>-33.927385000000001</v>
      </c>
      <c r="D23" s="368">
        <v>136.41882000000001</v>
      </c>
      <c r="E23" s="373">
        <v>0</v>
      </c>
      <c r="F23" s="373">
        <v>15</v>
      </c>
      <c r="G23" s="340" t="s">
        <v>541</v>
      </c>
      <c r="H23" s="393" t="s">
        <v>563</v>
      </c>
      <c r="I23" s="83" t="s">
        <v>573</v>
      </c>
      <c r="J23" s="142"/>
      <c r="K23" s="83" t="s">
        <v>179</v>
      </c>
      <c r="L23" s="113"/>
      <c r="M23" s="113"/>
      <c r="N23" s="113"/>
      <c r="O23" s="113"/>
      <c r="P23" s="113"/>
      <c r="Q23" s="113"/>
      <c r="R23" s="113"/>
      <c r="S23" s="113"/>
      <c r="T23" s="371">
        <v>0.06</v>
      </c>
      <c r="U23" s="371">
        <v>0.6</v>
      </c>
      <c r="V23" s="371">
        <v>7.6</v>
      </c>
      <c r="W23" s="371">
        <v>7</v>
      </c>
      <c r="X23" s="371" t="s">
        <v>127</v>
      </c>
      <c r="Y23" s="371" t="s">
        <v>135</v>
      </c>
      <c r="Z23" s="371">
        <v>0</v>
      </c>
      <c r="AA23" s="371">
        <v>2.95</v>
      </c>
      <c r="AB23" s="371">
        <v>0.88</v>
      </c>
      <c r="AC23" s="371">
        <v>0.51</v>
      </c>
      <c r="AD23" s="371">
        <v>0.06</v>
      </c>
      <c r="AE23" s="374">
        <f t="shared" si="0"/>
        <v>1.3636363636363638</v>
      </c>
      <c r="AF23" s="374">
        <f t="shared" si="1"/>
        <v>198.9</v>
      </c>
      <c r="AG23" s="198">
        <f t="shared" si="2"/>
        <v>20.000000000000004</v>
      </c>
      <c r="AH23" s="371">
        <v>4</v>
      </c>
      <c r="AI23" s="371"/>
      <c r="AJ23" s="371">
        <v>0.9</v>
      </c>
      <c r="AK23" s="390">
        <f t="shared" si="3"/>
        <v>1.548</v>
      </c>
      <c r="AL23" s="371">
        <v>0.63</v>
      </c>
      <c r="AM23" s="371"/>
      <c r="AN23" s="371" t="s">
        <v>389</v>
      </c>
      <c r="AO23" s="371">
        <v>2.8</v>
      </c>
      <c r="AP23" s="371">
        <v>34.1</v>
      </c>
      <c r="AQ23" s="371">
        <v>17</v>
      </c>
      <c r="AR23" s="371">
        <v>4.2</v>
      </c>
      <c r="AS23" s="371">
        <v>0.04</v>
      </c>
      <c r="AT23" s="371">
        <v>2.99</v>
      </c>
      <c r="AU23" s="371">
        <v>0.54</v>
      </c>
      <c r="AV23" s="371">
        <v>6.36</v>
      </c>
    </row>
    <row r="24" spans="1:48" ht="95.25" customHeight="1" x14ac:dyDescent="0.25">
      <c r="A24" s="379"/>
      <c r="B24" s="373">
        <v>51</v>
      </c>
      <c r="C24" s="368">
        <v>-33.931739999999998</v>
      </c>
      <c r="D24" s="373">
        <v>136.41807399999999</v>
      </c>
      <c r="E24" s="373">
        <v>0</v>
      </c>
      <c r="F24" s="373">
        <v>15</v>
      </c>
      <c r="G24" s="340" t="s">
        <v>541</v>
      </c>
      <c r="H24" s="373"/>
      <c r="I24" s="83" t="s">
        <v>573</v>
      </c>
      <c r="J24" s="142"/>
      <c r="K24" s="83" t="s">
        <v>179</v>
      </c>
      <c r="L24" s="113"/>
      <c r="M24" s="113"/>
      <c r="N24" s="113"/>
      <c r="O24" s="113"/>
      <c r="P24" s="113"/>
      <c r="Q24" s="113"/>
      <c r="R24" s="113"/>
      <c r="S24" s="113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4"/>
      <c r="AF24" s="374"/>
      <c r="AG24" s="374"/>
      <c r="AH24" s="371"/>
      <c r="AI24" s="371"/>
      <c r="AJ24" s="371"/>
      <c r="AK24" s="390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</row>
    <row r="25" spans="1:48" ht="48.75" x14ac:dyDescent="0.25">
      <c r="A25" s="379" t="s">
        <v>545</v>
      </c>
      <c r="B25" s="373">
        <v>52</v>
      </c>
      <c r="C25" s="373">
        <v>-33.935146000000003</v>
      </c>
      <c r="D25" s="373">
        <v>136.420545</v>
      </c>
      <c r="E25" s="373">
        <v>0</v>
      </c>
      <c r="F25" s="373">
        <v>16</v>
      </c>
      <c r="G25" s="339" t="s">
        <v>542</v>
      </c>
      <c r="H25" s="373"/>
      <c r="I25" s="438" t="s">
        <v>572</v>
      </c>
      <c r="J25" s="514"/>
      <c r="K25" s="438" t="s">
        <v>179</v>
      </c>
      <c r="L25" s="113"/>
      <c r="M25" s="113"/>
      <c r="N25" s="113"/>
      <c r="O25" s="113"/>
      <c r="P25" s="113"/>
      <c r="Q25" s="113"/>
      <c r="R25" s="113"/>
      <c r="S25" s="113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4"/>
      <c r="AF25" s="374"/>
      <c r="AG25" s="374"/>
      <c r="AH25" s="371"/>
      <c r="AI25" s="371"/>
      <c r="AJ25" s="371"/>
      <c r="AK25" s="390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</row>
    <row r="26" spans="1:48" ht="60.75" x14ac:dyDescent="0.25">
      <c r="A26" s="406" t="s">
        <v>546</v>
      </c>
      <c r="B26" s="373">
        <v>52</v>
      </c>
      <c r="C26" s="373">
        <v>-33.935146000000003</v>
      </c>
      <c r="D26" s="373">
        <v>136.420545</v>
      </c>
      <c r="E26" s="373">
        <v>16</v>
      </c>
      <c r="F26" s="373">
        <v>36</v>
      </c>
      <c r="G26" s="340" t="s">
        <v>543</v>
      </c>
      <c r="H26" s="519" t="s">
        <v>564</v>
      </c>
      <c r="I26" s="512"/>
      <c r="J26" s="515"/>
      <c r="K26" s="512"/>
      <c r="L26" s="113"/>
      <c r="M26" s="113"/>
      <c r="N26" s="113"/>
      <c r="O26" s="113"/>
      <c r="P26" s="113"/>
      <c r="Q26" s="113"/>
      <c r="R26" s="113"/>
      <c r="S26" s="113"/>
      <c r="T26" s="371">
        <v>0.17</v>
      </c>
      <c r="U26" s="371">
        <v>1.4</v>
      </c>
      <c r="V26" s="371">
        <v>9.1</v>
      </c>
      <c r="W26" s="371">
        <v>8.3000000000000007</v>
      </c>
      <c r="X26" s="385">
        <v>1</v>
      </c>
      <c r="Y26" s="385" t="s">
        <v>568</v>
      </c>
      <c r="Z26" s="371">
        <v>0</v>
      </c>
      <c r="AA26" s="371">
        <v>23.48</v>
      </c>
      <c r="AB26" s="371">
        <v>7.26</v>
      </c>
      <c r="AC26" s="371">
        <v>1.4</v>
      </c>
      <c r="AD26" s="371">
        <v>0.57999999999999996</v>
      </c>
      <c r="AE26" s="374">
        <f t="shared" si="0"/>
        <v>1.7726161369193152</v>
      </c>
      <c r="AF26" s="374">
        <f t="shared" si="1"/>
        <v>546</v>
      </c>
      <c r="AG26" s="198">
        <f t="shared" si="2"/>
        <v>22.188264058679707</v>
      </c>
      <c r="AH26" s="371">
        <v>33</v>
      </c>
      <c r="AI26" s="371"/>
      <c r="AJ26" s="371">
        <v>0.3</v>
      </c>
      <c r="AK26" s="390">
        <f t="shared" si="3"/>
        <v>0.51600000000000001</v>
      </c>
      <c r="AL26" s="371">
        <v>5.65</v>
      </c>
      <c r="AM26" s="371">
        <v>50</v>
      </c>
      <c r="AN26" s="371" t="s">
        <v>389</v>
      </c>
      <c r="AO26" s="371" t="s">
        <v>389</v>
      </c>
      <c r="AP26" s="371"/>
      <c r="AQ26" s="371"/>
      <c r="AR26" s="371"/>
      <c r="AS26" s="371"/>
      <c r="AT26" s="371"/>
      <c r="AU26" s="371"/>
      <c r="AV26" s="371"/>
    </row>
    <row r="27" spans="1:48" ht="48.75" x14ac:dyDescent="0.25">
      <c r="A27" s="406"/>
      <c r="B27" s="373">
        <v>52</v>
      </c>
      <c r="C27" s="373">
        <v>-33.935146000000003</v>
      </c>
      <c r="D27" s="373">
        <v>136.420545</v>
      </c>
      <c r="E27" s="373">
        <v>36</v>
      </c>
      <c r="F27" s="373">
        <v>60</v>
      </c>
      <c r="G27" s="340" t="s">
        <v>544</v>
      </c>
      <c r="H27" s="519"/>
      <c r="I27" s="437"/>
      <c r="J27" s="516"/>
      <c r="K27" s="437"/>
      <c r="L27" s="113"/>
      <c r="M27" s="113"/>
      <c r="N27" s="113"/>
      <c r="O27" s="113"/>
      <c r="P27" s="113"/>
      <c r="Q27" s="113"/>
      <c r="R27" s="113"/>
      <c r="S27" s="113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4"/>
      <c r="AF27" s="374"/>
      <c r="AG27" s="374"/>
      <c r="AH27" s="371"/>
      <c r="AI27" s="371"/>
      <c r="AJ27" s="371"/>
      <c r="AK27" s="390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</row>
    <row r="28" spans="1:48" ht="36.75" x14ac:dyDescent="0.25">
      <c r="A28" s="379" t="s">
        <v>548</v>
      </c>
      <c r="B28" s="373">
        <v>53</v>
      </c>
      <c r="C28" s="373">
        <v>-33.932675000000003</v>
      </c>
      <c r="D28" s="373">
        <v>136.434551</v>
      </c>
      <c r="E28" s="373">
        <v>0</v>
      </c>
      <c r="F28" s="373">
        <v>20</v>
      </c>
      <c r="G28" s="339" t="s">
        <v>105</v>
      </c>
      <c r="H28" s="373"/>
      <c r="I28" s="419" t="s">
        <v>571</v>
      </c>
      <c r="J28" s="514"/>
      <c r="K28" s="419" t="s">
        <v>163</v>
      </c>
      <c r="L28" s="113"/>
      <c r="M28" s="113"/>
      <c r="N28" s="113"/>
      <c r="O28" s="113"/>
      <c r="P28" s="113"/>
      <c r="Q28" s="113"/>
      <c r="R28" s="113"/>
      <c r="S28" s="113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4"/>
      <c r="AF28" s="374"/>
      <c r="AG28" s="374"/>
      <c r="AH28" s="371"/>
      <c r="AI28" s="371"/>
      <c r="AJ28" s="371"/>
      <c r="AK28" s="390"/>
      <c r="AL28" s="371"/>
      <c r="AM28" s="371"/>
      <c r="AN28" s="371"/>
      <c r="AO28" s="371"/>
      <c r="AP28" s="371"/>
      <c r="AQ28" s="371"/>
      <c r="AR28" s="371"/>
      <c r="AS28" s="371"/>
      <c r="AT28" s="371"/>
      <c r="AU28" s="371"/>
      <c r="AV28" s="371"/>
    </row>
    <row r="29" spans="1:48" ht="36.75" x14ac:dyDescent="0.25">
      <c r="A29" s="379"/>
      <c r="B29" s="373">
        <v>53</v>
      </c>
      <c r="C29" s="373">
        <v>-33.932675000000003</v>
      </c>
      <c r="D29" s="373">
        <v>136.434551</v>
      </c>
      <c r="E29" s="373">
        <v>20</v>
      </c>
      <c r="F29" s="373">
        <v>27</v>
      </c>
      <c r="G29" s="340" t="s">
        <v>164</v>
      </c>
      <c r="H29" s="373"/>
      <c r="I29" s="480"/>
      <c r="J29" s="515"/>
      <c r="K29" s="480"/>
      <c r="L29" s="113"/>
      <c r="M29" s="113"/>
      <c r="N29" s="113"/>
      <c r="O29" s="113"/>
      <c r="P29" s="113"/>
      <c r="Q29" s="113"/>
      <c r="R29" s="113"/>
      <c r="S29" s="113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4"/>
      <c r="AF29" s="374"/>
      <c r="AG29" s="374"/>
      <c r="AH29" s="371"/>
      <c r="AI29" s="371"/>
      <c r="AJ29" s="371"/>
      <c r="AK29" s="390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</row>
    <row r="30" spans="1:48" ht="60.75" x14ac:dyDescent="0.25">
      <c r="A30" s="379" t="s">
        <v>549</v>
      </c>
      <c r="B30" s="373">
        <v>53</v>
      </c>
      <c r="C30" s="373">
        <v>-33.932675000000003</v>
      </c>
      <c r="D30" s="373">
        <v>136.434551</v>
      </c>
      <c r="E30" s="373">
        <v>27</v>
      </c>
      <c r="F30" s="373">
        <v>70</v>
      </c>
      <c r="G30" s="340" t="s">
        <v>528</v>
      </c>
      <c r="H30" s="393" t="s">
        <v>565</v>
      </c>
      <c r="I30" s="480"/>
      <c r="J30" s="515"/>
      <c r="K30" s="480"/>
      <c r="L30" s="113"/>
      <c r="M30" s="113"/>
      <c r="N30" s="113"/>
      <c r="O30" s="113"/>
      <c r="P30" s="113"/>
      <c r="Q30" s="113"/>
      <c r="R30" s="113"/>
      <c r="S30" s="113"/>
      <c r="T30" s="371">
        <v>1.1499999999999999</v>
      </c>
      <c r="U30" s="385">
        <v>9.8000000000000007</v>
      </c>
      <c r="V30" s="371">
        <v>9.3000000000000007</v>
      </c>
      <c r="W30" s="371">
        <v>8.5</v>
      </c>
      <c r="X30" s="385">
        <v>1</v>
      </c>
      <c r="Y30" s="385" t="s">
        <v>568</v>
      </c>
      <c r="Z30" s="371">
        <v>0</v>
      </c>
      <c r="AA30" s="371">
        <v>21.68</v>
      </c>
      <c r="AB30" s="371">
        <v>7.84</v>
      </c>
      <c r="AC30" s="371">
        <v>2.17</v>
      </c>
      <c r="AD30" s="371">
        <v>7.81</v>
      </c>
      <c r="AE30" s="198">
        <f t="shared" si="0"/>
        <v>19.772151898734176</v>
      </c>
      <c r="AF30" s="374">
        <f t="shared" si="1"/>
        <v>846.3</v>
      </c>
      <c r="AG30" s="198">
        <f t="shared" si="2"/>
        <v>19.848101265822784</v>
      </c>
      <c r="AH30" s="371">
        <v>40</v>
      </c>
      <c r="AI30" s="371"/>
      <c r="AJ30" s="371" t="s">
        <v>566</v>
      </c>
      <c r="AK30" s="390"/>
      <c r="AL30" s="385">
        <v>10.25</v>
      </c>
      <c r="AM30" s="385">
        <v>1500</v>
      </c>
      <c r="AN30" s="371" t="s">
        <v>389</v>
      </c>
      <c r="AO30" s="371" t="s">
        <v>389</v>
      </c>
      <c r="AP30" s="371"/>
      <c r="AQ30" s="371"/>
      <c r="AR30" s="371">
        <v>81.7</v>
      </c>
      <c r="AS30" s="371"/>
      <c r="AT30" s="371"/>
      <c r="AU30" s="371"/>
      <c r="AV30" s="371"/>
    </row>
    <row r="31" spans="1:48" ht="40.5" customHeight="1" x14ac:dyDescent="0.25">
      <c r="A31" s="379" t="s">
        <v>551</v>
      </c>
      <c r="B31" s="373">
        <v>53</v>
      </c>
      <c r="C31" s="373">
        <v>-33.931863999999997</v>
      </c>
      <c r="D31" s="373">
        <v>136.43404100000001</v>
      </c>
      <c r="E31" s="373">
        <v>0</v>
      </c>
      <c r="F31" s="373">
        <v>15</v>
      </c>
      <c r="G31" s="339" t="s">
        <v>547</v>
      </c>
      <c r="H31" s="393" t="s">
        <v>130</v>
      </c>
      <c r="I31" s="426"/>
      <c r="J31" s="516"/>
      <c r="K31" s="426"/>
      <c r="L31" s="113"/>
      <c r="M31" s="113"/>
      <c r="N31" s="113"/>
      <c r="O31" s="113"/>
      <c r="P31" s="113"/>
      <c r="Q31" s="113"/>
      <c r="R31" s="113"/>
      <c r="S31" s="113"/>
      <c r="T31" s="371">
        <v>5.1999999999999998E-2</v>
      </c>
      <c r="U31" s="371">
        <v>0.5</v>
      </c>
      <c r="V31" s="371">
        <v>6.87</v>
      </c>
      <c r="W31" s="371">
        <v>6.46</v>
      </c>
      <c r="X31" s="371"/>
      <c r="Y31" s="371"/>
      <c r="Z31" s="371"/>
      <c r="AA31" s="371"/>
      <c r="AB31" s="371"/>
      <c r="AC31" s="371"/>
      <c r="AD31" s="371"/>
      <c r="AE31" s="371"/>
      <c r="AF31" s="371"/>
      <c r="AG31" s="374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</row>
  </sheetData>
  <mergeCells count="29">
    <mergeCell ref="J6:J8"/>
    <mergeCell ref="J9:J11"/>
    <mergeCell ref="K9:K11"/>
    <mergeCell ref="K6:K8"/>
    <mergeCell ref="B1:B2"/>
    <mergeCell ref="E1:F1"/>
    <mergeCell ref="B4:F4"/>
    <mergeCell ref="I6:I8"/>
    <mergeCell ref="I9:I11"/>
    <mergeCell ref="A12:A13"/>
    <mergeCell ref="A26:A27"/>
    <mergeCell ref="H6:H7"/>
    <mergeCell ref="H12:H13"/>
    <mergeCell ref="H26:H27"/>
    <mergeCell ref="I12:I14"/>
    <mergeCell ref="I18:I21"/>
    <mergeCell ref="I25:I27"/>
    <mergeCell ref="I28:I31"/>
    <mergeCell ref="I15:I17"/>
    <mergeCell ref="J12:J14"/>
    <mergeCell ref="J18:J21"/>
    <mergeCell ref="J25:J27"/>
    <mergeCell ref="J28:J31"/>
    <mergeCell ref="J15:J17"/>
    <mergeCell ref="K28:K31"/>
    <mergeCell ref="K25:K27"/>
    <mergeCell ref="K18:K21"/>
    <mergeCell ref="K12:K14"/>
    <mergeCell ref="K15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Renascor Baseline Soil Survey </vt:lpstr>
      <vt:lpstr>Additional Testing 181101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</dc:creator>
  <cp:lastModifiedBy>Kelli-Jo Kovac</cp:lastModifiedBy>
  <cp:lastPrinted>2018-03-01T12:07:12Z</cp:lastPrinted>
  <dcterms:created xsi:type="dcterms:W3CDTF">2017-12-21T02:44:27Z</dcterms:created>
  <dcterms:modified xsi:type="dcterms:W3CDTF">2018-11-21T06:37:03Z</dcterms:modified>
</cp:coreProperties>
</file>